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2D117B02-7D5A-4474-A88F-929B75509778}" xr6:coauthVersionLast="47" xr6:coauthVersionMax="47" xr10:uidLastSave="{00000000-0000-0000-0000-000000000000}"/>
  <bookViews>
    <workbookView xWindow="-120" yWindow="-120" windowWidth="21840" windowHeight="13140" tabRatio="658" xr2:uid="{00000000-000D-0000-FFFF-FFFF00000000}"/>
  </bookViews>
  <sheets>
    <sheet name="Índex de gràfics i quadres" sheetId="1" r:id="rId1"/>
    <sheet name="QA1" sheetId="2" r:id="rId2"/>
    <sheet name="QA2-GA1GA6" sheetId="3" r:id="rId3"/>
    <sheet name="QA3" sheetId="4" r:id="rId4"/>
    <sheet name="QA4" sheetId="5" r:id="rId5"/>
    <sheet name="QA5" sheetId="6" r:id="rId6"/>
    <sheet name="QA6" sheetId="7" r:id="rId7"/>
    <sheet name="QA7" sheetId="8" r:id="rId8"/>
    <sheet name="QA8" sheetId="10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21" i="8" l="1"/>
  <c r="AB21" i="8" s="1"/>
  <c r="Z21" i="8"/>
  <c r="X21" i="8"/>
  <c r="U21" i="8"/>
  <c r="S21" i="8"/>
  <c r="P21" i="8"/>
  <c r="N21" i="8"/>
  <c r="K21" i="8"/>
  <c r="I21" i="8"/>
  <c r="F21" i="8"/>
  <c r="D21" i="8"/>
  <c r="AA20" i="8"/>
  <c r="AB20" i="8" s="1"/>
  <c r="Z20" i="8"/>
  <c r="X20" i="8"/>
  <c r="U20" i="8"/>
  <c r="S20" i="8"/>
  <c r="P20" i="8"/>
  <c r="N20" i="8"/>
  <c r="K20" i="8"/>
  <c r="I20" i="8"/>
  <c r="F20" i="8"/>
  <c r="D20" i="8"/>
  <c r="AA19" i="8"/>
  <c r="AB19" i="8" s="1"/>
  <c r="Z19" i="8"/>
  <c r="X19" i="8"/>
  <c r="U19" i="8"/>
  <c r="S19" i="8"/>
  <c r="P19" i="8"/>
  <c r="N19" i="8"/>
  <c r="K19" i="8"/>
  <c r="I19" i="8"/>
  <c r="F19" i="8"/>
  <c r="D19" i="8"/>
  <c r="AA18" i="8"/>
  <c r="AB18" i="8" s="1"/>
  <c r="Z18" i="8"/>
  <c r="X18" i="8"/>
  <c r="U18" i="8"/>
  <c r="S18" i="8"/>
  <c r="P18" i="8"/>
  <c r="N18" i="8"/>
  <c r="K18" i="8"/>
  <c r="I18" i="8"/>
  <c r="F18" i="8"/>
  <c r="D18" i="8"/>
  <c r="AA17" i="8"/>
  <c r="AB17" i="8" s="1"/>
  <c r="Z17" i="8"/>
  <c r="X17" i="8"/>
  <c r="U17" i="8"/>
  <c r="S17" i="8"/>
  <c r="P17" i="8"/>
  <c r="N17" i="8"/>
  <c r="K17" i="8"/>
  <c r="I17" i="8"/>
  <c r="F17" i="8"/>
  <c r="D17" i="8"/>
  <c r="AA16" i="8"/>
  <c r="AB16" i="8" s="1"/>
  <c r="Z16" i="8"/>
  <c r="X16" i="8"/>
  <c r="U16" i="8"/>
  <c r="S16" i="8"/>
  <c r="P16" i="8"/>
  <c r="N16" i="8"/>
  <c r="K16" i="8"/>
  <c r="I16" i="8"/>
  <c r="F16" i="8"/>
  <c r="D16" i="8"/>
  <c r="AA15" i="8"/>
  <c r="AB15" i="8" s="1"/>
  <c r="Z15" i="8"/>
  <c r="X15" i="8"/>
  <c r="U15" i="8"/>
  <c r="S15" i="8"/>
  <c r="P15" i="8"/>
  <c r="N15" i="8"/>
  <c r="K15" i="8"/>
  <c r="I15" i="8"/>
  <c r="F15" i="8"/>
  <c r="D15" i="8"/>
  <c r="AA14" i="8"/>
  <c r="AB14" i="8" s="1"/>
  <c r="Z14" i="8"/>
  <c r="X14" i="8"/>
  <c r="U14" i="8"/>
  <c r="S14" i="8"/>
  <c r="P14" i="8"/>
  <c r="N14" i="8"/>
  <c r="K14" i="8"/>
  <c r="I14" i="8"/>
  <c r="F14" i="8"/>
  <c r="D14" i="8"/>
  <c r="AA13" i="8"/>
  <c r="AB13" i="8" s="1"/>
  <c r="Z13" i="8"/>
  <c r="X13" i="8"/>
  <c r="U13" i="8"/>
  <c r="S13" i="8"/>
  <c r="P13" i="8"/>
  <c r="N13" i="8"/>
  <c r="K13" i="8"/>
  <c r="I13" i="8"/>
  <c r="F13" i="8"/>
  <c r="D13" i="8"/>
  <c r="AA12" i="8"/>
  <c r="AB12" i="8" s="1"/>
  <c r="Z12" i="8"/>
  <c r="X12" i="8"/>
  <c r="U12" i="8"/>
  <c r="S12" i="8"/>
  <c r="P12" i="8"/>
  <c r="N12" i="8"/>
  <c r="K12" i="8"/>
  <c r="I12" i="8"/>
  <c r="F12" i="8"/>
  <c r="D12" i="8"/>
  <c r="AA11" i="8"/>
  <c r="AB11" i="8" s="1"/>
  <c r="Z11" i="8"/>
  <c r="X11" i="8"/>
  <c r="U11" i="8"/>
  <c r="S11" i="8"/>
  <c r="P11" i="8"/>
  <c r="N11" i="8"/>
  <c r="K11" i="8"/>
  <c r="I11" i="8"/>
  <c r="F11" i="8"/>
  <c r="D11" i="8"/>
  <c r="AA10" i="8"/>
  <c r="AB10" i="8" s="1"/>
  <c r="Z10" i="8"/>
  <c r="X10" i="8"/>
  <c r="U10" i="8"/>
  <c r="S10" i="8"/>
  <c r="P10" i="8"/>
  <c r="N10" i="8"/>
  <c r="K10" i="8"/>
  <c r="I10" i="8"/>
  <c r="F10" i="8"/>
  <c r="D10" i="8"/>
  <c r="AA9" i="8"/>
  <c r="AB9" i="8" s="1"/>
  <c r="Z9" i="8"/>
  <c r="X9" i="8"/>
  <c r="U9" i="8"/>
  <c r="S9" i="8"/>
  <c r="P9" i="8"/>
  <c r="N9" i="8"/>
  <c r="K9" i="8"/>
  <c r="I9" i="8"/>
  <c r="F9" i="8"/>
  <c r="D9" i="8"/>
  <c r="AA8" i="8"/>
  <c r="AB8" i="8" s="1"/>
  <c r="Z8" i="8"/>
  <c r="X8" i="8"/>
  <c r="U8" i="8"/>
  <c r="S8" i="8"/>
  <c r="P8" i="8"/>
  <c r="N8" i="8"/>
  <c r="K8" i="8"/>
  <c r="I8" i="8"/>
  <c r="F8" i="8"/>
  <c r="D8" i="8"/>
  <c r="AA7" i="8"/>
  <c r="AB7" i="8" s="1"/>
  <c r="Z7" i="8"/>
  <c r="X7" i="8"/>
  <c r="U7" i="8"/>
  <c r="S7" i="8"/>
  <c r="P7" i="8"/>
  <c r="N7" i="8"/>
  <c r="K7" i="8"/>
  <c r="I7" i="8"/>
  <c r="F7" i="8"/>
  <c r="D7" i="8"/>
  <c r="AA6" i="8"/>
  <c r="AB6" i="8" s="1"/>
  <c r="Z6" i="8"/>
  <c r="X6" i="8"/>
  <c r="U6" i="8"/>
  <c r="S6" i="8"/>
  <c r="P6" i="8"/>
  <c r="N6" i="8"/>
  <c r="K6" i="8"/>
  <c r="I6" i="8"/>
  <c r="F6" i="8"/>
  <c r="D6" i="8"/>
  <c r="AA5" i="8"/>
  <c r="AB5" i="8" s="1"/>
  <c r="Z5" i="8"/>
  <c r="X5" i="8"/>
  <c r="U5" i="8"/>
  <c r="S5" i="8"/>
  <c r="P5" i="8"/>
  <c r="N5" i="8"/>
  <c r="K5" i="8"/>
  <c r="I5" i="8"/>
  <c r="F5" i="8"/>
  <c r="D5" i="8"/>
  <c r="AA4" i="8"/>
  <c r="AB4" i="8" s="1"/>
  <c r="Z4" i="8"/>
  <c r="X4" i="8"/>
  <c r="U4" i="8"/>
  <c r="S4" i="8"/>
  <c r="P4" i="8"/>
  <c r="N4" i="8"/>
  <c r="K4" i="8"/>
  <c r="I4" i="8"/>
  <c r="F4" i="8"/>
  <c r="D4" i="8"/>
  <c r="AA21" i="7"/>
  <c r="AB21" i="7" s="1"/>
  <c r="Z21" i="7"/>
  <c r="X21" i="7"/>
  <c r="U21" i="7"/>
  <c r="S21" i="7"/>
  <c r="P21" i="7"/>
  <c r="N21" i="7"/>
  <c r="K21" i="7"/>
  <c r="I21" i="7"/>
  <c r="F21" i="7"/>
  <c r="D21" i="7"/>
  <c r="AA20" i="7"/>
  <c r="AB20" i="7" s="1"/>
  <c r="Z20" i="7"/>
  <c r="X20" i="7"/>
  <c r="U20" i="7"/>
  <c r="S20" i="7"/>
  <c r="P20" i="7"/>
  <c r="N20" i="7"/>
  <c r="K20" i="7"/>
  <c r="I20" i="7"/>
  <c r="F20" i="7"/>
  <c r="D20" i="7"/>
  <c r="AA19" i="7"/>
  <c r="AB19" i="7" s="1"/>
  <c r="Z19" i="7"/>
  <c r="X19" i="7"/>
  <c r="U19" i="7"/>
  <c r="S19" i="7"/>
  <c r="P19" i="7"/>
  <c r="N19" i="7"/>
  <c r="K19" i="7"/>
  <c r="I19" i="7"/>
  <c r="F19" i="7"/>
  <c r="D19" i="7"/>
  <c r="AA18" i="7"/>
  <c r="AB18" i="7" s="1"/>
  <c r="Z18" i="7"/>
  <c r="X18" i="7"/>
  <c r="U18" i="7"/>
  <c r="S18" i="7"/>
  <c r="P18" i="7"/>
  <c r="N18" i="7"/>
  <c r="K18" i="7"/>
  <c r="I18" i="7"/>
  <c r="F18" i="7"/>
  <c r="D18" i="7"/>
  <c r="AA17" i="7"/>
  <c r="AB17" i="7" s="1"/>
  <c r="Z17" i="7"/>
  <c r="X17" i="7"/>
  <c r="U17" i="7"/>
  <c r="S17" i="7"/>
  <c r="P17" i="7"/>
  <c r="N17" i="7"/>
  <c r="K17" i="7"/>
  <c r="I17" i="7"/>
  <c r="F17" i="7"/>
  <c r="D17" i="7"/>
  <c r="AA16" i="7"/>
  <c r="AB16" i="7" s="1"/>
  <c r="Z16" i="7"/>
  <c r="X16" i="7"/>
  <c r="U16" i="7"/>
  <c r="S16" i="7"/>
  <c r="P16" i="7"/>
  <c r="N16" i="7"/>
  <c r="K16" i="7"/>
  <c r="I16" i="7"/>
  <c r="F16" i="7"/>
  <c r="D16" i="7"/>
  <c r="AA15" i="7"/>
  <c r="AB15" i="7" s="1"/>
  <c r="Z15" i="7"/>
  <c r="X15" i="7"/>
  <c r="U15" i="7"/>
  <c r="S15" i="7"/>
  <c r="P15" i="7"/>
  <c r="N15" i="7"/>
  <c r="K15" i="7"/>
  <c r="I15" i="7"/>
  <c r="F15" i="7"/>
  <c r="D15" i="7"/>
  <c r="AA14" i="7"/>
  <c r="AB14" i="7" s="1"/>
  <c r="Z14" i="7"/>
  <c r="X14" i="7"/>
  <c r="U14" i="7"/>
  <c r="S14" i="7"/>
  <c r="P14" i="7"/>
  <c r="N14" i="7"/>
  <c r="K14" i="7"/>
  <c r="I14" i="7"/>
  <c r="F14" i="7"/>
  <c r="D14" i="7"/>
  <c r="AA13" i="7"/>
  <c r="AB13" i="7" s="1"/>
  <c r="Z13" i="7"/>
  <c r="X13" i="7"/>
  <c r="U13" i="7"/>
  <c r="S13" i="7"/>
  <c r="P13" i="7"/>
  <c r="N13" i="7"/>
  <c r="K13" i="7"/>
  <c r="I13" i="7"/>
  <c r="F13" i="7"/>
  <c r="D13" i="7"/>
  <c r="AA12" i="7"/>
  <c r="AB12" i="7" s="1"/>
  <c r="Z12" i="7"/>
  <c r="X12" i="7"/>
  <c r="U12" i="7"/>
  <c r="S12" i="7"/>
  <c r="P12" i="7"/>
  <c r="N12" i="7"/>
  <c r="K12" i="7"/>
  <c r="I12" i="7"/>
  <c r="F12" i="7"/>
  <c r="D12" i="7"/>
  <c r="AA11" i="7"/>
  <c r="AB11" i="7" s="1"/>
  <c r="Z11" i="7"/>
  <c r="X11" i="7"/>
  <c r="U11" i="7"/>
  <c r="S11" i="7"/>
  <c r="P11" i="7"/>
  <c r="N11" i="7"/>
  <c r="K11" i="7"/>
  <c r="I11" i="7"/>
  <c r="F11" i="7"/>
  <c r="D11" i="7"/>
  <c r="AA10" i="7"/>
  <c r="AB10" i="7" s="1"/>
  <c r="Z10" i="7"/>
  <c r="X10" i="7"/>
  <c r="U10" i="7"/>
  <c r="S10" i="7"/>
  <c r="P10" i="7"/>
  <c r="N10" i="7"/>
  <c r="K10" i="7"/>
  <c r="I10" i="7"/>
  <c r="F10" i="7"/>
  <c r="D10" i="7"/>
  <c r="AA9" i="7"/>
  <c r="AB9" i="7" s="1"/>
  <c r="Z9" i="7"/>
  <c r="X9" i="7"/>
  <c r="U9" i="7"/>
  <c r="S9" i="7"/>
  <c r="P9" i="7"/>
  <c r="N9" i="7"/>
  <c r="K9" i="7"/>
  <c r="I9" i="7"/>
  <c r="F9" i="7"/>
  <c r="D9" i="7"/>
  <c r="AA8" i="7"/>
  <c r="AB8" i="7" s="1"/>
  <c r="Z8" i="7"/>
  <c r="X8" i="7"/>
  <c r="U8" i="7"/>
  <c r="S8" i="7"/>
  <c r="P8" i="7"/>
  <c r="N8" i="7"/>
  <c r="K8" i="7"/>
  <c r="I8" i="7"/>
  <c r="F8" i="7"/>
  <c r="D8" i="7"/>
  <c r="AA7" i="7"/>
  <c r="AB7" i="7" s="1"/>
  <c r="Z7" i="7"/>
  <c r="X7" i="7"/>
  <c r="U7" i="7"/>
  <c r="S7" i="7"/>
  <c r="P7" i="7"/>
  <c r="N7" i="7"/>
  <c r="K7" i="7"/>
  <c r="I7" i="7"/>
  <c r="F7" i="7"/>
  <c r="D7" i="7"/>
  <c r="AA6" i="7"/>
  <c r="AB6" i="7" s="1"/>
  <c r="Z6" i="7"/>
  <c r="X6" i="7"/>
  <c r="U6" i="7"/>
  <c r="S6" i="7"/>
  <c r="P6" i="7"/>
  <c r="N6" i="7"/>
  <c r="K6" i="7"/>
  <c r="I6" i="7"/>
  <c r="F6" i="7"/>
  <c r="D6" i="7"/>
  <c r="AA5" i="7"/>
  <c r="AB5" i="7" s="1"/>
  <c r="Z5" i="7"/>
  <c r="X5" i="7"/>
  <c r="U5" i="7"/>
  <c r="S5" i="7"/>
  <c r="P5" i="7"/>
  <c r="N5" i="7"/>
  <c r="K5" i="7"/>
  <c r="I5" i="7"/>
  <c r="F5" i="7"/>
  <c r="D5" i="7"/>
  <c r="AA4" i="7"/>
  <c r="AB4" i="7" s="1"/>
  <c r="Z4" i="7"/>
  <c r="X4" i="7"/>
  <c r="U4" i="7"/>
  <c r="S4" i="7"/>
  <c r="P4" i="7"/>
  <c r="N4" i="7"/>
  <c r="K4" i="7"/>
  <c r="I4" i="7"/>
  <c r="F4" i="7"/>
  <c r="D4" i="7"/>
  <c r="AA21" i="6"/>
  <c r="AB21" i="6" s="1"/>
  <c r="Z21" i="6"/>
  <c r="X21" i="6"/>
  <c r="U21" i="6"/>
  <c r="S21" i="6"/>
  <c r="P21" i="6"/>
  <c r="N21" i="6"/>
  <c r="K21" i="6"/>
  <c r="I21" i="6"/>
  <c r="F21" i="6"/>
  <c r="D21" i="6"/>
  <c r="AA20" i="6"/>
  <c r="AB20" i="6" s="1"/>
  <c r="Z20" i="6"/>
  <c r="X20" i="6"/>
  <c r="U20" i="6"/>
  <c r="S20" i="6"/>
  <c r="P20" i="6"/>
  <c r="N20" i="6"/>
  <c r="K20" i="6"/>
  <c r="I20" i="6"/>
  <c r="F20" i="6"/>
  <c r="D20" i="6"/>
  <c r="AA19" i="6"/>
  <c r="AB19" i="6" s="1"/>
  <c r="Z19" i="6"/>
  <c r="X19" i="6"/>
  <c r="U19" i="6"/>
  <c r="S19" i="6"/>
  <c r="P19" i="6"/>
  <c r="N19" i="6"/>
  <c r="K19" i="6"/>
  <c r="I19" i="6"/>
  <c r="F19" i="6"/>
  <c r="D19" i="6"/>
  <c r="AA18" i="6"/>
  <c r="AB18" i="6" s="1"/>
  <c r="Z18" i="6"/>
  <c r="X18" i="6"/>
  <c r="U18" i="6"/>
  <c r="S18" i="6"/>
  <c r="P18" i="6"/>
  <c r="N18" i="6"/>
  <c r="K18" i="6"/>
  <c r="I18" i="6"/>
  <c r="F18" i="6"/>
  <c r="D18" i="6"/>
  <c r="AA17" i="6"/>
  <c r="AB17" i="6" s="1"/>
  <c r="Z17" i="6"/>
  <c r="X17" i="6"/>
  <c r="U17" i="6"/>
  <c r="S17" i="6"/>
  <c r="P17" i="6"/>
  <c r="N17" i="6"/>
  <c r="K17" i="6"/>
  <c r="I17" i="6"/>
  <c r="F17" i="6"/>
  <c r="D17" i="6"/>
  <c r="AA16" i="6"/>
  <c r="AB16" i="6" s="1"/>
  <c r="Z16" i="6"/>
  <c r="X16" i="6"/>
  <c r="U16" i="6"/>
  <c r="S16" i="6"/>
  <c r="P16" i="6"/>
  <c r="N16" i="6"/>
  <c r="K16" i="6"/>
  <c r="I16" i="6"/>
  <c r="F16" i="6"/>
  <c r="D16" i="6"/>
  <c r="AA15" i="6"/>
  <c r="AB15" i="6" s="1"/>
  <c r="Z15" i="6"/>
  <c r="X15" i="6"/>
  <c r="U15" i="6"/>
  <c r="S15" i="6"/>
  <c r="P15" i="6"/>
  <c r="N15" i="6"/>
  <c r="K15" i="6"/>
  <c r="I15" i="6"/>
  <c r="F15" i="6"/>
  <c r="D15" i="6"/>
  <c r="AA14" i="6"/>
  <c r="AB14" i="6" s="1"/>
  <c r="Z14" i="6"/>
  <c r="X14" i="6"/>
  <c r="U14" i="6"/>
  <c r="S14" i="6"/>
  <c r="P14" i="6"/>
  <c r="N14" i="6"/>
  <c r="K14" i="6"/>
  <c r="I14" i="6"/>
  <c r="F14" i="6"/>
  <c r="D14" i="6"/>
  <c r="AA13" i="6"/>
  <c r="AB13" i="6" s="1"/>
  <c r="Z13" i="6"/>
  <c r="X13" i="6"/>
  <c r="U13" i="6"/>
  <c r="S13" i="6"/>
  <c r="P13" i="6"/>
  <c r="N13" i="6"/>
  <c r="K13" i="6"/>
  <c r="I13" i="6"/>
  <c r="F13" i="6"/>
  <c r="D13" i="6"/>
  <c r="AA12" i="6"/>
  <c r="AB12" i="6" s="1"/>
  <c r="Z12" i="6"/>
  <c r="X12" i="6"/>
  <c r="U12" i="6"/>
  <c r="S12" i="6"/>
  <c r="P12" i="6"/>
  <c r="N12" i="6"/>
  <c r="K12" i="6"/>
  <c r="I12" i="6"/>
  <c r="F12" i="6"/>
  <c r="D12" i="6"/>
  <c r="AA11" i="6"/>
  <c r="AB11" i="6" s="1"/>
  <c r="Z11" i="6"/>
  <c r="X11" i="6"/>
  <c r="U11" i="6"/>
  <c r="S11" i="6"/>
  <c r="P11" i="6"/>
  <c r="N11" i="6"/>
  <c r="K11" i="6"/>
  <c r="I11" i="6"/>
  <c r="F11" i="6"/>
  <c r="D11" i="6"/>
  <c r="AA10" i="6"/>
  <c r="AB10" i="6" s="1"/>
  <c r="Z10" i="6"/>
  <c r="X10" i="6"/>
  <c r="U10" i="6"/>
  <c r="S10" i="6"/>
  <c r="P10" i="6"/>
  <c r="N10" i="6"/>
  <c r="K10" i="6"/>
  <c r="I10" i="6"/>
  <c r="F10" i="6"/>
  <c r="D10" i="6"/>
  <c r="AA9" i="6"/>
  <c r="AB9" i="6" s="1"/>
  <c r="Z9" i="6"/>
  <c r="X9" i="6"/>
  <c r="U9" i="6"/>
  <c r="S9" i="6"/>
  <c r="P9" i="6"/>
  <c r="N9" i="6"/>
  <c r="K9" i="6"/>
  <c r="I9" i="6"/>
  <c r="F9" i="6"/>
  <c r="D9" i="6"/>
  <c r="AA8" i="6"/>
  <c r="AB8" i="6" s="1"/>
  <c r="Z8" i="6"/>
  <c r="X8" i="6"/>
  <c r="U8" i="6"/>
  <c r="S8" i="6"/>
  <c r="P8" i="6"/>
  <c r="N8" i="6"/>
  <c r="K8" i="6"/>
  <c r="I8" i="6"/>
  <c r="F8" i="6"/>
  <c r="D8" i="6"/>
  <c r="AA7" i="6"/>
  <c r="AB7" i="6" s="1"/>
  <c r="Z7" i="6"/>
  <c r="X7" i="6"/>
  <c r="U7" i="6"/>
  <c r="S7" i="6"/>
  <c r="P7" i="6"/>
  <c r="N7" i="6"/>
  <c r="K7" i="6"/>
  <c r="I7" i="6"/>
  <c r="F7" i="6"/>
  <c r="D7" i="6"/>
  <c r="AA6" i="6"/>
  <c r="AB6" i="6" s="1"/>
  <c r="Z6" i="6"/>
  <c r="X6" i="6"/>
  <c r="U6" i="6"/>
  <c r="S6" i="6"/>
  <c r="P6" i="6"/>
  <c r="N6" i="6"/>
  <c r="K6" i="6"/>
  <c r="I6" i="6"/>
  <c r="F6" i="6"/>
  <c r="D6" i="6"/>
  <c r="AA5" i="6"/>
  <c r="AB5" i="6" s="1"/>
  <c r="Z5" i="6"/>
  <c r="X5" i="6"/>
  <c r="U5" i="6"/>
  <c r="S5" i="6"/>
  <c r="P5" i="6"/>
  <c r="N5" i="6"/>
  <c r="K5" i="6"/>
  <c r="I5" i="6"/>
  <c r="F5" i="6"/>
  <c r="D5" i="6"/>
  <c r="AA4" i="6"/>
  <c r="AB4" i="6" s="1"/>
  <c r="Z4" i="6"/>
  <c r="X4" i="6"/>
  <c r="U4" i="6"/>
  <c r="S4" i="6"/>
  <c r="P4" i="6"/>
  <c r="N4" i="6"/>
  <c r="K4" i="6"/>
  <c r="I4" i="6"/>
  <c r="F4" i="6"/>
  <c r="D4" i="6"/>
  <c r="C381" i="5"/>
  <c r="C369" i="5"/>
  <c r="C357" i="5"/>
  <c r="C345" i="5"/>
  <c r="C333" i="5"/>
  <c r="C321" i="5"/>
  <c r="C309" i="5"/>
  <c r="C297" i="5"/>
  <c r="C285" i="5"/>
  <c r="C273" i="5"/>
  <c r="C261" i="5"/>
  <c r="C249" i="5"/>
  <c r="C237" i="5"/>
  <c r="C225" i="5"/>
  <c r="C213" i="5"/>
  <c r="C201" i="5"/>
  <c r="C189" i="5"/>
  <c r="C177" i="5"/>
  <c r="C165" i="5"/>
  <c r="C153" i="5"/>
  <c r="C141" i="5"/>
  <c r="C129" i="5"/>
  <c r="C117" i="5"/>
  <c r="C105" i="5"/>
  <c r="C93" i="5"/>
  <c r="C81" i="5"/>
  <c r="C69" i="5"/>
  <c r="C57" i="5"/>
  <c r="C45" i="5"/>
  <c r="C33" i="5"/>
  <c r="C14" i="5"/>
  <c r="C13" i="5"/>
  <c r="R36" i="4"/>
  <c r="Q36" i="4"/>
  <c r="M36" i="4"/>
  <c r="I36" i="4"/>
  <c r="E36" i="4"/>
  <c r="R35" i="4"/>
  <c r="Q35" i="4"/>
  <c r="M35" i="4"/>
  <c r="I35" i="4"/>
  <c r="E35" i="4"/>
  <c r="R34" i="4"/>
  <c r="Q34" i="4"/>
  <c r="M34" i="4"/>
  <c r="I34" i="4"/>
  <c r="E34" i="4"/>
  <c r="R33" i="4"/>
  <c r="Q33" i="4"/>
  <c r="M33" i="4"/>
  <c r="I33" i="4"/>
  <c r="E33" i="4"/>
  <c r="R32" i="4"/>
  <c r="Q32" i="4"/>
  <c r="M32" i="4"/>
  <c r="I32" i="4"/>
  <c r="E32" i="4"/>
  <c r="R31" i="4"/>
  <c r="Q31" i="4"/>
  <c r="M31" i="4"/>
  <c r="I31" i="4"/>
  <c r="E31" i="4"/>
  <c r="R30" i="4"/>
  <c r="Q30" i="4"/>
  <c r="M30" i="4"/>
  <c r="I30" i="4"/>
  <c r="E30" i="4"/>
  <c r="R29" i="4"/>
  <c r="Q29" i="4"/>
  <c r="M29" i="4"/>
  <c r="I29" i="4"/>
  <c r="E29" i="4"/>
  <c r="R28" i="4"/>
  <c r="Q28" i="4"/>
  <c r="M28" i="4"/>
  <c r="I28" i="4"/>
  <c r="E28" i="4"/>
  <c r="R27" i="4"/>
  <c r="Q27" i="4"/>
  <c r="M27" i="4"/>
  <c r="I27" i="4"/>
  <c r="E27" i="4"/>
  <c r="R26" i="4"/>
  <c r="Q26" i="4"/>
  <c r="M26" i="4"/>
  <c r="I26" i="4"/>
  <c r="E26" i="4"/>
  <c r="R25" i="4"/>
  <c r="Q25" i="4"/>
  <c r="M25" i="4"/>
  <c r="I25" i="4"/>
  <c r="E25" i="4"/>
  <c r="P24" i="4"/>
  <c r="R24" i="4" s="1"/>
  <c r="O24" i="4"/>
  <c r="V24" i="4" s="1"/>
  <c r="N24" i="4"/>
  <c r="V25" i="4" s="1"/>
  <c r="L24" i="4"/>
  <c r="K24" i="4"/>
  <c r="J24" i="4"/>
  <c r="H24" i="4"/>
  <c r="G24" i="4"/>
  <c r="F24" i="4"/>
  <c r="D24" i="4"/>
  <c r="E24" i="4" s="1"/>
  <c r="C24" i="4"/>
  <c r="B24" i="4"/>
  <c r="R18" i="4"/>
  <c r="Q18" i="4"/>
  <c r="M18" i="4"/>
  <c r="I18" i="4"/>
  <c r="E18" i="4"/>
  <c r="R17" i="4"/>
  <c r="Q17" i="4"/>
  <c r="M17" i="4"/>
  <c r="I17" i="4"/>
  <c r="E17" i="4"/>
  <c r="R16" i="4"/>
  <c r="Q16" i="4"/>
  <c r="M16" i="4"/>
  <c r="I16" i="4"/>
  <c r="E16" i="4"/>
  <c r="R15" i="4"/>
  <c r="Q15" i="4"/>
  <c r="M15" i="4"/>
  <c r="I15" i="4"/>
  <c r="E15" i="4"/>
  <c r="R14" i="4"/>
  <c r="Q14" i="4"/>
  <c r="M14" i="4"/>
  <c r="I14" i="4"/>
  <c r="E14" i="4"/>
  <c r="R13" i="4"/>
  <c r="Q13" i="4"/>
  <c r="M13" i="4"/>
  <c r="I13" i="4"/>
  <c r="E13" i="4"/>
  <c r="R12" i="4"/>
  <c r="Q12" i="4"/>
  <c r="M12" i="4"/>
  <c r="I12" i="4"/>
  <c r="E12" i="4"/>
  <c r="R11" i="4"/>
  <c r="Q11" i="4"/>
  <c r="M11" i="4"/>
  <c r="I11" i="4"/>
  <c r="E11" i="4"/>
  <c r="R10" i="4"/>
  <c r="Q10" i="4"/>
  <c r="M10" i="4"/>
  <c r="I10" i="4"/>
  <c r="E10" i="4"/>
  <c r="R9" i="4"/>
  <c r="Q9" i="4"/>
  <c r="M9" i="4"/>
  <c r="I9" i="4"/>
  <c r="E9" i="4"/>
  <c r="R8" i="4"/>
  <c r="Q8" i="4"/>
  <c r="M8" i="4"/>
  <c r="I8" i="4"/>
  <c r="E8" i="4"/>
  <c r="R7" i="4"/>
  <c r="Q7" i="4"/>
  <c r="M7" i="4"/>
  <c r="I7" i="4"/>
  <c r="E7" i="4"/>
  <c r="P6" i="4"/>
  <c r="R6" i="4" s="1"/>
  <c r="O6" i="4"/>
  <c r="Q6" i="4" s="1"/>
  <c r="N6" i="4"/>
  <c r="L6" i="4"/>
  <c r="K6" i="4"/>
  <c r="M6" i="4" s="1"/>
  <c r="J6" i="4"/>
  <c r="H6" i="4"/>
  <c r="G6" i="4"/>
  <c r="I6" i="4" s="1"/>
  <c r="F6" i="4"/>
  <c r="D6" i="4"/>
  <c r="C6" i="4"/>
  <c r="B6" i="4"/>
  <c r="Q56" i="3"/>
  <c r="P56" i="3"/>
  <c r="O56" i="3"/>
  <c r="N56" i="3"/>
  <c r="M56" i="3"/>
  <c r="L56" i="3"/>
  <c r="K56" i="3"/>
  <c r="J56" i="3"/>
  <c r="I56" i="3"/>
  <c r="Q55" i="3"/>
  <c r="P55" i="3"/>
  <c r="O55" i="3"/>
  <c r="N55" i="3"/>
  <c r="M55" i="3"/>
  <c r="L55" i="3"/>
  <c r="K55" i="3"/>
  <c r="J55" i="3"/>
  <c r="I55" i="3"/>
  <c r="Q54" i="3"/>
  <c r="P54" i="3"/>
  <c r="O54" i="3"/>
  <c r="N54" i="3"/>
  <c r="M54" i="3"/>
  <c r="L54" i="3"/>
  <c r="K54" i="3"/>
  <c r="J54" i="3"/>
  <c r="I54" i="3"/>
  <c r="Q53" i="3"/>
  <c r="P53" i="3"/>
  <c r="O53" i="3"/>
  <c r="N53" i="3"/>
  <c r="M53" i="3"/>
  <c r="L53" i="3"/>
  <c r="K53" i="3"/>
  <c r="J53" i="3"/>
  <c r="I53" i="3"/>
  <c r="Q52" i="3"/>
  <c r="P52" i="3"/>
  <c r="O52" i="3"/>
  <c r="N52" i="3"/>
  <c r="M52" i="3"/>
  <c r="L52" i="3"/>
  <c r="K52" i="3"/>
  <c r="J52" i="3"/>
  <c r="I52" i="3"/>
  <c r="Q51" i="3"/>
  <c r="P51" i="3"/>
  <c r="O51" i="3"/>
  <c r="N51" i="3"/>
  <c r="M51" i="3"/>
  <c r="L51" i="3"/>
  <c r="K51" i="3"/>
  <c r="J51" i="3"/>
  <c r="I51" i="3"/>
  <c r="Q50" i="3"/>
  <c r="P50" i="3"/>
  <c r="O50" i="3"/>
  <c r="N50" i="3"/>
  <c r="M50" i="3"/>
  <c r="L50" i="3"/>
  <c r="K50" i="3"/>
  <c r="J50" i="3"/>
  <c r="I50" i="3"/>
  <c r="Q49" i="3"/>
  <c r="P49" i="3"/>
  <c r="O49" i="3"/>
  <c r="N49" i="3"/>
  <c r="M49" i="3"/>
  <c r="L49" i="3"/>
  <c r="K49" i="3"/>
  <c r="J49" i="3"/>
  <c r="I49" i="3"/>
  <c r="Q48" i="3"/>
  <c r="P48" i="3"/>
  <c r="O48" i="3"/>
  <c r="N48" i="3"/>
  <c r="M48" i="3"/>
  <c r="L48" i="3"/>
  <c r="K48" i="3"/>
  <c r="J48" i="3"/>
  <c r="I48" i="3"/>
  <c r="Q47" i="3"/>
  <c r="P47" i="3"/>
  <c r="O47" i="3"/>
  <c r="N47" i="3"/>
  <c r="M47" i="3"/>
  <c r="L47" i="3"/>
  <c r="K47" i="3"/>
  <c r="J47" i="3"/>
  <c r="I47" i="3"/>
  <c r="Q46" i="3"/>
  <c r="P46" i="3"/>
  <c r="O46" i="3"/>
  <c r="N46" i="3"/>
  <c r="M46" i="3"/>
  <c r="L46" i="3"/>
  <c r="K46" i="3"/>
  <c r="J46" i="3"/>
  <c r="I46" i="3"/>
  <c r="Q45" i="3"/>
  <c r="P45" i="3"/>
  <c r="O45" i="3"/>
  <c r="N45" i="3"/>
  <c r="M45" i="3"/>
  <c r="L45" i="3"/>
  <c r="K45" i="3"/>
  <c r="J45" i="3"/>
  <c r="I45" i="3"/>
  <c r="Q44" i="3"/>
  <c r="P44" i="3"/>
  <c r="O44" i="3"/>
  <c r="N44" i="3"/>
  <c r="M44" i="3"/>
  <c r="L44" i="3"/>
  <c r="K44" i="3"/>
  <c r="J44" i="3"/>
  <c r="I44" i="3"/>
  <c r="Q43" i="3"/>
  <c r="P43" i="3"/>
  <c r="O43" i="3"/>
  <c r="N43" i="3"/>
  <c r="M43" i="3"/>
  <c r="L43" i="3"/>
  <c r="K43" i="3"/>
  <c r="J43" i="3"/>
  <c r="I43" i="3"/>
  <c r="Q42" i="3"/>
  <c r="P42" i="3"/>
  <c r="O42" i="3"/>
  <c r="N42" i="3"/>
  <c r="M42" i="3"/>
  <c r="L42" i="3"/>
  <c r="K42" i="3"/>
  <c r="J42" i="3"/>
  <c r="I42" i="3"/>
  <c r="Q41" i="3"/>
  <c r="P41" i="3"/>
  <c r="O41" i="3"/>
  <c r="N41" i="3"/>
  <c r="M41" i="3"/>
  <c r="L41" i="3"/>
  <c r="K41" i="3"/>
  <c r="J41" i="3"/>
  <c r="I41" i="3"/>
  <c r="Q40" i="3"/>
  <c r="P40" i="3"/>
  <c r="O40" i="3"/>
  <c r="N40" i="3"/>
  <c r="M40" i="3"/>
  <c r="L40" i="3"/>
  <c r="K40" i="3"/>
  <c r="J40" i="3"/>
  <c r="I40" i="3"/>
  <c r="Q39" i="3"/>
  <c r="P39" i="3"/>
  <c r="O39" i="3"/>
  <c r="N39" i="3"/>
  <c r="M39" i="3"/>
  <c r="L39" i="3"/>
  <c r="K39" i="3"/>
  <c r="J39" i="3"/>
  <c r="I39" i="3"/>
  <c r="Q38" i="3"/>
  <c r="P38" i="3"/>
  <c r="O38" i="3"/>
  <c r="N38" i="3"/>
  <c r="M38" i="3"/>
  <c r="L38" i="3"/>
  <c r="K38" i="3"/>
  <c r="J38" i="3"/>
  <c r="I38" i="3"/>
  <c r="Q37" i="3"/>
  <c r="P37" i="3"/>
  <c r="O37" i="3"/>
  <c r="N37" i="3"/>
  <c r="M37" i="3"/>
  <c r="L37" i="3"/>
  <c r="K37" i="3"/>
  <c r="J37" i="3"/>
  <c r="I37" i="3"/>
  <c r="Q36" i="3"/>
  <c r="P36" i="3"/>
  <c r="O36" i="3"/>
  <c r="N36" i="3"/>
  <c r="M36" i="3"/>
  <c r="L36" i="3"/>
  <c r="K36" i="3"/>
  <c r="J36" i="3"/>
  <c r="I36" i="3"/>
  <c r="Q35" i="3"/>
  <c r="P35" i="3"/>
  <c r="O35" i="3"/>
  <c r="N35" i="3"/>
  <c r="M35" i="3"/>
  <c r="L35" i="3"/>
  <c r="K35" i="3"/>
  <c r="J35" i="3"/>
  <c r="I35" i="3"/>
  <c r="Q34" i="3"/>
  <c r="P34" i="3"/>
  <c r="O34" i="3"/>
  <c r="N34" i="3"/>
  <c r="M34" i="3"/>
  <c r="L34" i="3"/>
  <c r="K34" i="3"/>
  <c r="J34" i="3"/>
  <c r="I34" i="3"/>
  <c r="Q33" i="3"/>
  <c r="P33" i="3"/>
  <c r="O33" i="3"/>
  <c r="N33" i="3"/>
  <c r="M33" i="3"/>
  <c r="L33" i="3"/>
  <c r="K33" i="3"/>
  <c r="J33" i="3"/>
  <c r="I33" i="3"/>
  <c r="Q32" i="3"/>
  <c r="P32" i="3"/>
  <c r="O32" i="3"/>
  <c r="N32" i="3"/>
  <c r="M32" i="3"/>
  <c r="L32" i="3"/>
  <c r="K32" i="3"/>
  <c r="J32" i="3"/>
  <c r="I32" i="3"/>
  <c r="Q31" i="3"/>
  <c r="P31" i="3"/>
  <c r="O31" i="3"/>
  <c r="N31" i="3"/>
  <c r="M31" i="3"/>
  <c r="L31" i="3"/>
  <c r="K31" i="3"/>
  <c r="J31" i="3"/>
  <c r="I31" i="3"/>
  <c r="Q30" i="3"/>
  <c r="P30" i="3"/>
  <c r="O30" i="3"/>
  <c r="N30" i="3"/>
  <c r="M30" i="3"/>
  <c r="L30" i="3"/>
  <c r="K30" i="3"/>
  <c r="J30" i="3"/>
  <c r="I30" i="3"/>
  <c r="Q29" i="3"/>
  <c r="P29" i="3"/>
  <c r="O29" i="3"/>
  <c r="N29" i="3"/>
  <c r="M29" i="3"/>
  <c r="L29" i="3"/>
  <c r="K29" i="3"/>
  <c r="J29" i="3"/>
  <c r="I29" i="3"/>
  <c r="Q28" i="3"/>
  <c r="P28" i="3"/>
  <c r="O28" i="3"/>
  <c r="N28" i="3"/>
  <c r="M28" i="3"/>
  <c r="L28" i="3"/>
  <c r="K28" i="3"/>
  <c r="J28" i="3"/>
  <c r="I28" i="3"/>
  <c r="Q27" i="3"/>
  <c r="P27" i="3"/>
  <c r="O27" i="3"/>
  <c r="N27" i="3"/>
  <c r="M27" i="3"/>
  <c r="L27" i="3"/>
  <c r="K27" i="3"/>
  <c r="J27" i="3"/>
  <c r="I27" i="3"/>
  <c r="Q26" i="3"/>
  <c r="P26" i="3"/>
  <c r="O26" i="3"/>
  <c r="N26" i="3"/>
  <c r="M26" i="3"/>
  <c r="L26" i="3"/>
  <c r="K26" i="3"/>
  <c r="J26" i="3"/>
  <c r="I26" i="3"/>
  <c r="Q25" i="3"/>
  <c r="P25" i="3"/>
  <c r="O25" i="3"/>
  <c r="N25" i="3"/>
  <c r="M25" i="3"/>
  <c r="L25" i="3"/>
  <c r="K25" i="3"/>
  <c r="J25" i="3"/>
  <c r="I25" i="3"/>
  <c r="Q24" i="3"/>
  <c r="P24" i="3"/>
  <c r="O24" i="3"/>
  <c r="N24" i="3"/>
  <c r="M24" i="3"/>
  <c r="L24" i="3"/>
  <c r="K24" i="3"/>
  <c r="J24" i="3"/>
  <c r="I24" i="3"/>
  <c r="Q23" i="3"/>
  <c r="P23" i="3"/>
  <c r="O23" i="3"/>
  <c r="N23" i="3"/>
  <c r="M23" i="3"/>
  <c r="L23" i="3"/>
  <c r="K23" i="3"/>
  <c r="J23" i="3"/>
  <c r="I23" i="3"/>
  <c r="Q22" i="3"/>
  <c r="P22" i="3"/>
  <c r="O22" i="3"/>
  <c r="N22" i="3"/>
  <c r="M22" i="3"/>
  <c r="L22" i="3"/>
  <c r="K22" i="3"/>
  <c r="J22" i="3"/>
  <c r="I22" i="3"/>
  <c r="Q21" i="3"/>
  <c r="P21" i="3"/>
  <c r="O21" i="3"/>
  <c r="N21" i="3"/>
  <c r="M21" i="3"/>
  <c r="L21" i="3"/>
  <c r="K21" i="3"/>
  <c r="J21" i="3"/>
  <c r="I21" i="3"/>
  <c r="Q20" i="3"/>
  <c r="P20" i="3"/>
  <c r="O20" i="3"/>
  <c r="N20" i="3"/>
  <c r="M20" i="3"/>
  <c r="L20" i="3"/>
  <c r="K20" i="3"/>
  <c r="J20" i="3"/>
  <c r="I20" i="3"/>
  <c r="Q19" i="3"/>
  <c r="P19" i="3"/>
  <c r="O19" i="3"/>
  <c r="N19" i="3"/>
  <c r="M19" i="3"/>
  <c r="L19" i="3"/>
  <c r="K19" i="3"/>
  <c r="J19" i="3"/>
  <c r="I19" i="3"/>
  <c r="Q18" i="3"/>
  <c r="P18" i="3"/>
  <c r="O18" i="3"/>
  <c r="N18" i="3"/>
  <c r="M18" i="3"/>
  <c r="L18" i="3"/>
  <c r="K18" i="3"/>
  <c r="J18" i="3"/>
  <c r="I18" i="3"/>
  <c r="Q17" i="3"/>
  <c r="P17" i="3"/>
  <c r="O17" i="3"/>
  <c r="N17" i="3"/>
  <c r="M17" i="3"/>
  <c r="L17" i="3"/>
  <c r="K17" i="3"/>
  <c r="J17" i="3"/>
  <c r="I17" i="3"/>
  <c r="Q16" i="3"/>
  <c r="P16" i="3"/>
  <c r="O16" i="3"/>
  <c r="N16" i="3"/>
  <c r="M16" i="3"/>
  <c r="L16" i="3"/>
  <c r="K16" i="3"/>
  <c r="J16" i="3"/>
  <c r="I16" i="3"/>
  <c r="Q15" i="3"/>
  <c r="P15" i="3"/>
  <c r="O15" i="3"/>
  <c r="N15" i="3"/>
  <c r="M15" i="3"/>
  <c r="L15" i="3"/>
  <c r="K15" i="3"/>
  <c r="J15" i="3"/>
  <c r="I15" i="3"/>
  <c r="Q14" i="3"/>
  <c r="P14" i="3"/>
  <c r="O14" i="3"/>
  <c r="N14" i="3"/>
  <c r="M14" i="3"/>
  <c r="L14" i="3"/>
  <c r="K14" i="3"/>
  <c r="J14" i="3"/>
  <c r="I14" i="3"/>
  <c r="Q13" i="3"/>
  <c r="P13" i="3"/>
  <c r="O13" i="3"/>
  <c r="N13" i="3"/>
  <c r="M13" i="3"/>
  <c r="L13" i="3"/>
  <c r="K13" i="3"/>
  <c r="J13" i="3"/>
  <c r="I13" i="3"/>
  <c r="Q12" i="3"/>
  <c r="P12" i="3"/>
  <c r="O12" i="3"/>
  <c r="N12" i="3"/>
  <c r="M12" i="3"/>
  <c r="L12" i="3"/>
  <c r="K12" i="3"/>
  <c r="J12" i="3"/>
  <c r="I12" i="3"/>
  <c r="Q11" i="3"/>
  <c r="P11" i="3"/>
  <c r="O11" i="3"/>
  <c r="N11" i="3"/>
  <c r="M11" i="3"/>
  <c r="L11" i="3"/>
  <c r="K11" i="3"/>
  <c r="J11" i="3"/>
  <c r="I11" i="3"/>
  <c r="Q10" i="3"/>
  <c r="P10" i="3"/>
  <c r="O10" i="3"/>
  <c r="N10" i="3"/>
  <c r="M10" i="3"/>
  <c r="L10" i="3"/>
  <c r="K10" i="3"/>
  <c r="J10" i="3"/>
  <c r="I10" i="3"/>
  <c r="Q9" i="3"/>
  <c r="P9" i="3"/>
  <c r="O9" i="3"/>
  <c r="N9" i="3"/>
  <c r="M9" i="3"/>
  <c r="L9" i="3"/>
  <c r="K9" i="3"/>
  <c r="J9" i="3"/>
  <c r="I9" i="3"/>
  <c r="Q8" i="3"/>
  <c r="P8" i="3"/>
  <c r="O8" i="3"/>
  <c r="Q7" i="3"/>
  <c r="P7" i="3"/>
  <c r="O7" i="3"/>
  <c r="Q6" i="3"/>
  <c r="P6" i="3"/>
  <c r="O6" i="3"/>
  <c r="Q5" i="3"/>
  <c r="P5" i="3"/>
  <c r="O5" i="3"/>
  <c r="P16" i="2"/>
  <c r="O16" i="2"/>
  <c r="N16" i="2"/>
  <c r="M16" i="2"/>
  <c r="L16" i="2"/>
  <c r="K16" i="2"/>
  <c r="J16" i="2"/>
  <c r="I16" i="2"/>
  <c r="H16" i="2"/>
  <c r="P15" i="2"/>
  <c r="O15" i="2"/>
  <c r="N15" i="2"/>
  <c r="M15" i="2"/>
  <c r="L15" i="2"/>
  <c r="K15" i="2"/>
  <c r="J15" i="2"/>
  <c r="I15" i="2"/>
  <c r="H15" i="2"/>
  <c r="M24" i="4" l="1"/>
  <c r="E6" i="4"/>
  <c r="I24" i="4"/>
  <c r="Q24" i="4"/>
</calcChain>
</file>

<file path=xl/sharedStrings.xml><?xml version="1.0" encoding="utf-8"?>
<sst xmlns="http://schemas.openxmlformats.org/spreadsheetml/2006/main" count="360" uniqueCount="108">
  <si>
    <t>Memòria sobre l’economia, el treball i la societat de les Illes Balears 2020</t>
  </si>
  <si>
    <t>Índex de taules i gràfics III.8: Habitatge</t>
  </si>
  <si>
    <t xml:space="preserve">Quadre IIIA-8.1. </t>
  </si>
  <si>
    <t>Índex de preus de l’habitatge (IPH) a les Illes Balears i a Espanya per tipus d’habitatge (2009-2020) (base 2005)</t>
  </si>
  <si>
    <t>Quadre IIIA-8.2.</t>
  </si>
  <si>
    <t xml:space="preserve"> Índex de preus de l’habitatge (IPH) a les Illes Balears i a Espanya per tipus d’habitatge per trimestres (2008-2020) (base 2005)</t>
  </si>
  <si>
    <t>Gràfic IIIA-8.1.</t>
  </si>
  <si>
    <t xml:space="preserve">Evolució de l’IPH general a Espanya i a les Illes Balears (2008-2020)
</t>
  </si>
  <si>
    <t>Gràfic IIIA-8.2.</t>
  </si>
  <si>
    <t xml:space="preserve"> Evolució de la variació de l’IPH general a Espanya i a les Illes Balears (2008-2020)</t>
  </si>
  <si>
    <t xml:space="preserve">Gràfic IIIA-8.3. 
</t>
  </si>
  <si>
    <t>Evolució de l’IPH nou a Espanya i a les Illes Balears (2008-2020)</t>
  </si>
  <si>
    <t xml:space="preserve">Gràfic IIIA-8.4. </t>
  </si>
  <si>
    <t>Evolució de la variació de l’IPH nou a Espanya i a les Illes Balears (2008-2020)</t>
  </si>
  <si>
    <t>Gràfic IIIA-8.5.</t>
  </si>
  <si>
    <t xml:space="preserve"> Evolució de l’IPH de 2a mà a Espanya i a les Illes Balears (2008-2020)
</t>
  </si>
  <si>
    <t xml:space="preserve">Gràfic IIIA-8.6.
</t>
  </si>
  <si>
    <t xml:space="preserve"> Evolució de la variació de l’IPH de 2a mà a Espanya i a les Illes Balears (2008-2020)</t>
  </si>
  <si>
    <t xml:space="preserve">Quadre IIIA-8.3. </t>
  </si>
  <si>
    <t>Hipoteques constituïdes sobre finques rústiques i urbanes (2018-2020)</t>
  </si>
  <si>
    <t>Quadre IIIA-8.4.</t>
  </si>
  <si>
    <t>Tipus d’interès del mercat hipotecari (2009-2020)</t>
  </si>
  <si>
    <t>Quadre IIIA-8.5</t>
  </si>
  <si>
    <t>Esforç per accedir a l’habitatge lliure per comunitats autònomes (2016-2020)</t>
  </si>
  <si>
    <t>Quadre IIIA-8.6.</t>
  </si>
  <si>
    <t xml:space="preserve"> Esforç per accedir a l’habitatge nou per comunitats autònomes (2016-2020)</t>
  </si>
  <si>
    <t xml:space="preserve">Quadre AIII-8.7. </t>
  </si>
  <si>
    <t>Esforç per accedir a l’habitatge de segona mà per comunitats autònomes (2016-2019)</t>
  </si>
  <si>
    <t xml:space="preserve"> Esforç (nombre d’anys) per accedir a l’habitatge a les Illes Balears i a Espanya per tipus d’habitatge (2019)</t>
  </si>
  <si>
    <t>Quadre IIIA-8.1. Índex de preus de l’habitatge (IPH) a les Illes Balears i a Espanya per tipus d’habitatge (2009-2020) (base 2005)</t>
  </si>
  <si>
    <t>Índex</t>
  </si>
  <si>
    <t>% de variació</t>
  </si>
  <si>
    <t>% del pes Illes Balears/Espanya</t>
  </si>
  <si>
    <t>Illes Balears</t>
  </si>
  <si>
    <t>Espanya</t>
  </si>
  <si>
    <t>General</t>
  </si>
  <si>
    <t>Nou</t>
  </si>
  <si>
    <t>2a mà</t>
  </si>
  <si>
    <t>Font: Institut Nacional d’Estadística</t>
  </si>
  <si>
    <t>Quadre IIIA-8.2. Índex de preus de l’habitatge (IPH) a les Illes Balears i a Espanya per tipus d’habitatge per trimestres (2008-2020) (base 2005)</t>
  </si>
  <si>
    <t>1r trim.</t>
  </si>
  <si>
    <t>2n trim.</t>
  </si>
  <si>
    <t>3r trim.</t>
  </si>
  <si>
    <t>4t trim.</t>
  </si>
  <si>
    <t>Quadre IIIA-8.3. Hipoteques constituïdes sobre finques rústiques i urbanes (2018-2020)</t>
  </si>
  <si>
    <t>Hipoteques constituïdes sobre finques rústiques</t>
  </si>
  <si>
    <t>Nombre d’hipoteques</t>
  </si>
  <si>
    <t>Import de les hipoteques (milers d’euros)</t>
  </si>
  <si>
    <t>% IB/Esp 2020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</si>
  <si>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</si>
  <si>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</si>
  <si>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</si>
  <si>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</si>
  <si>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</si>
  <si>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</si>
  <si>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</si>
  <si>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</si>
  <si>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</si>
  <si>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</si>
  <si>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</si>
  <si>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</si>
  <si>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</si>
  <si>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Hipoteques constituïdes sobre finques urbanes</t>
  </si>
  <si>
    <t>Quadre IIIA-8.4. Tipus d’interès del mercat hipotecari (2009-2020)</t>
  </si>
  <si>
    <t>Conjunt d’entitats</t>
  </si>
  <si>
    <t>Font: Banc d’Espanya (2020). Butlletí estadístic</t>
  </si>
  <si>
    <t>Nota: Tipus mitjà de préstecs hipotecaris a més de tres anys. Adquisició d’habitatge lliure. Conjunt d’entitats.</t>
  </si>
  <si>
    <t>Interès del mercat hipotecari</t>
  </si>
  <si>
    <t>Anual</t>
  </si>
  <si>
    <t>Quadre IIIA-8.5. Esforç per accedir a l’habitatge lliure per comunitats autònomes (2016-2020)</t>
  </si>
  <si>
    <t>Valor mitjà de les transaccions</t>
  </si>
  <si>
    <t>Renda per llar</t>
  </si>
  <si>
    <t>Esforç d’accés amb renda íntegra per llar</t>
  </si>
  <si>
    <t>Renda per unitat de consum</t>
  </si>
  <si>
    <t>Esforç d’accés amb renda íntegra per persona</t>
  </si>
  <si>
    <t xml:space="preserve">Renda per llar </t>
  </si>
  <si>
    <t xml:space="preserve">Renda per unitat de consum </t>
  </si>
  <si>
    <t>Renda per llar 2019</t>
  </si>
  <si>
    <t>Renda per unitat de consum 2019</t>
  </si>
  <si>
    <t>Renda disponible (30%)</t>
  </si>
  <si>
    <t>Anys</t>
  </si>
  <si>
    <t>Andalusia</t>
  </si>
  <si>
    <t>Aragó</t>
  </si>
  <si>
    <t>Astúries</t>
  </si>
  <si>
    <t>Illes Canàries</t>
  </si>
  <si>
    <t>Cantàbria</t>
  </si>
  <si>
    <t>Castella i Lleó</t>
  </si>
  <si>
    <t>Castella-la Manxa</t>
  </si>
  <si>
    <t>Catalunya</t>
  </si>
  <si>
    <t>Com. Valenciana</t>
  </si>
  <si>
    <t>Extremadura</t>
  </si>
  <si>
    <t>Galícia</t>
  </si>
  <si>
    <t>Com. de Madrid</t>
  </si>
  <si>
    <t>Reg. de Múrcia</t>
  </si>
  <si>
    <t>Navarra</t>
  </si>
  <si>
    <t>País Basc</t>
  </si>
  <si>
    <t>La Rioja</t>
  </si>
  <si>
    <t>Font: Elaboració pròpia a partir de les dades del Ministeri de Foment i l’INE</t>
  </si>
  <si>
    <t>Quadre III-8.6. Esforç per accedir a l’habitatge nou per comunitats autònomes (2016-2020)</t>
  </si>
  <si>
    <t>Esforç per accedir a habitatge lliure</t>
  </si>
  <si>
    <t>Esforç per accedir a habitatge nou</t>
  </si>
  <si>
    <t>Esforç per accedir a habitatge de segona mà</t>
  </si>
  <si>
    <t>Amb renda íntegra per llar</t>
  </si>
  <si>
    <t>Amb renda íntegra per persona</t>
  </si>
  <si>
    <t>Quadre III-8.7. Esforç per accedir a l’habitatge de segona mà per comunitats autònomes (2016-2020)</t>
  </si>
  <si>
    <t>Font: Elaboració pròpia a partir de dades del Ministeri de Foment. Darrera dada oficial actualitzada.</t>
  </si>
  <si>
    <t>Quadre AIII-8.8. Esforç (nombre d’anys) per accedir a l’habitatge a les Illes Balears i a Espanya per tipus d’habitatge (2019)</t>
  </si>
  <si>
    <t>Quadre AIII-8.8.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</si>
</sst>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\ %"/>
    <numFmt numFmtId="166" formatCode="0.0%"/>
    <numFmt numFmtId="167" formatCode="#,##0.0"/>
    <numFmt numFmtId="168" formatCode="0.0\ %"/>
    <numFmt numFmtId="169" formatCode="0.000"/>
    <numFmt numFmtId="170" formatCode="mm/yy"/>
    <numFmt numFmtId="171" formatCode="#,##0.000"/>
  </numFmts>
  <fonts count="15">
    <font>
      <sz val="11"/>
      <color rgb="FF000000"/>
      <name val="Arial1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563C1"/>
      <name val="Arial1"/>
      <charset val="1"/>
    </font>
    <font>
      <b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1"/>
      <charset val="1"/>
    </font>
    <font>
      <i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FABAB"/>
        <bgColor rgb="FFA6A6A6"/>
      </patternFill>
    </fill>
    <fill>
      <patternFill patternType="solid">
        <fgColor rgb="FF808080"/>
        <bgColor rgb="FF7F7F7F"/>
      </patternFill>
    </fill>
    <fill>
      <patternFill patternType="solid">
        <fgColor rgb="FFFFD320"/>
        <bgColor rgb="FFFFC000"/>
      </patternFill>
    </fill>
    <fill>
      <patternFill patternType="solid">
        <fgColor rgb="FFA6A6A6"/>
        <bgColor rgb="FFAFABAB"/>
      </patternFill>
    </fill>
    <fill>
      <patternFill patternType="solid">
        <fgColor rgb="FFB3B3B3"/>
        <bgColor rgb="FFAFABAB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D320"/>
      </patternFill>
    </fill>
    <fill>
      <patternFill patternType="solid">
        <fgColor rgb="FFC0C0C0"/>
        <bgColor rgb="FFB3B3B3"/>
      </patternFill>
    </fill>
    <fill>
      <patternFill patternType="solid">
        <fgColor rgb="FFFFFF00"/>
        <bgColor rgb="FFFFD320"/>
      </patternFill>
    </fill>
    <fill>
      <patternFill patternType="solid">
        <fgColor rgb="FF7F7F7F"/>
        <bgColor rgb="FF8080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D320"/>
      </patternFill>
    </fill>
    <fill>
      <patternFill patternType="solid">
        <fgColor theme="0"/>
        <bgColor rgb="FFFFFFCC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7" fillId="0" borderId="0"/>
    <xf numFmtId="0" fontId="4" fillId="0" borderId="0" applyBorder="0" applyProtection="0"/>
    <xf numFmtId="0" fontId="1" fillId="0" borderId="0"/>
  </cellStyleXfs>
  <cellXfs count="106">
    <xf numFmtId="0" fontId="0" fillId="0" borderId="0" xfId="0"/>
    <xf numFmtId="0" fontId="1" fillId="0" borderId="0" xfId="0" applyFont="1"/>
    <xf numFmtId="0" fontId="4" fillId="0" borderId="0" xfId="2" applyBorder="1" applyAlignment="1" applyProtection="1"/>
    <xf numFmtId="0" fontId="0" fillId="0" borderId="0" xfId="0" applyFont="1"/>
    <xf numFmtId="0" fontId="6" fillId="0" borderId="1" xfId="0" applyFont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/>
    <xf numFmtId="166" fontId="6" fillId="0" borderId="1" xfId="1" applyNumberFormat="1" applyFont="1" applyBorder="1" applyAlignment="1" applyProtection="1"/>
    <xf numFmtId="0" fontId="8" fillId="0" borderId="4" xfId="0" applyFont="1" applyBorder="1" applyAlignment="1"/>
    <xf numFmtId="164" fontId="0" fillId="0" borderId="0" xfId="0" applyNumberFormat="1" applyFont="1"/>
    <xf numFmtId="0" fontId="0" fillId="0" borderId="0" xfId="0" applyFont="1" applyAlignment="1"/>
    <xf numFmtId="49" fontId="6" fillId="0" borderId="1" xfId="0" applyNumberFormat="1" applyFont="1" applyBorder="1" applyAlignment="1"/>
    <xf numFmtId="167" fontId="6" fillId="0" borderId="1" xfId="0" applyNumberFormat="1" applyFont="1" applyBorder="1" applyAlignment="1"/>
    <xf numFmtId="168" fontId="6" fillId="0" borderId="1" xfId="0" applyNumberFormat="1" applyFont="1" applyBorder="1" applyAlignment="1"/>
    <xf numFmtId="165" fontId="7" fillId="0" borderId="0" xfId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3" fontId="9" fillId="6" borderId="1" xfId="0" applyNumberFormat="1" applyFont="1" applyFill="1" applyBorder="1" applyAlignment="1"/>
    <xf numFmtId="166" fontId="9" fillId="6" borderId="1" xfId="0" applyNumberFormat="1" applyFont="1" applyFill="1" applyBorder="1" applyAlignment="1" applyProtection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/>
    <xf numFmtId="166" fontId="6" fillId="0" borderId="1" xfId="0" applyNumberFormat="1" applyFont="1" applyBorder="1" applyAlignment="1" applyProtection="1"/>
    <xf numFmtId="0" fontId="6" fillId="0" borderId="5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/>
    <xf numFmtId="166" fontId="6" fillId="0" borderId="0" xfId="0" applyNumberFormat="1" applyFont="1" applyAlignment="1"/>
    <xf numFmtId="0" fontId="6" fillId="0" borderId="0" xfId="0" applyFont="1" applyAlignment="1"/>
    <xf numFmtId="0" fontId="6" fillId="0" borderId="1" xfId="0" applyFont="1" applyBorder="1" applyAlignment="1"/>
    <xf numFmtId="169" fontId="6" fillId="0" borderId="1" xfId="0" applyNumberFormat="1" applyFont="1" applyBorder="1" applyAlignment="1"/>
    <xf numFmtId="168" fontId="6" fillId="0" borderId="1" xfId="1" applyNumberFormat="1" applyFont="1" applyBorder="1"/>
    <xf numFmtId="0" fontId="8" fillId="0" borderId="4" xfId="0" applyFont="1" applyBorder="1" applyAlignment="1">
      <alignment horizontal="left"/>
    </xf>
    <xf numFmtId="0" fontId="6" fillId="0" borderId="0" xfId="0" applyFont="1" applyBorder="1" applyAlignment="1"/>
    <xf numFmtId="0" fontId="6" fillId="0" borderId="6" xfId="0" applyFont="1" applyBorder="1" applyAlignment="1">
      <alignment horizontal="center"/>
    </xf>
    <xf numFmtId="170" fontId="6" fillId="0" borderId="0" xfId="0" applyNumberFormat="1" applyFont="1" applyAlignment="1">
      <alignment horizontal="left"/>
    </xf>
    <xf numFmtId="171" fontId="6" fillId="0" borderId="0" xfId="0" applyNumberFormat="1" applyFont="1"/>
    <xf numFmtId="0" fontId="6" fillId="0" borderId="0" xfId="0" applyFont="1"/>
    <xf numFmtId="0" fontId="10" fillId="0" borderId="0" xfId="0" applyFont="1" applyAlignment="1"/>
    <xf numFmtId="169" fontId="1" fillId="0" borderId="0" xfId="3" applyNumberFormat="1" applyAlignment="1">
      <alignment wrapText="1"/>
    </xf>
    <xf numFmtId="169" fontId="6" fillId="0" borderId="0" xfId="0" applyNumberFormat="1" applyFont="1" applyAlignment="1"/>
    <xf numFmtId="3" fontId="0" fillId="0" borderId="0" xfId="0" applyNumberFormat="1" applyFont="1"/>
    <xf numFmtId="0" fontId="5" fillId="3" borderId="0" xfId="0" applyFont="1" applyFill="1" applyBorder="1" applyAlignment="1">
      <alignment vertical="center"/>
    </xf>
    <xf numFmtId="0" fontId="11" fillId="0" borderId="0" xfId="0" applyFont="1"/>
    <xf numFmtId="0" fontId="6" fillId="7" borderId="0" xfId="0" applyFont="1" applyFill="1" applyBorder="1"/>
    <xf numFmtId="0" fontId="11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/>
    <xf numFmtId="167" fontId="12" fillId="9" borderId="1" xfId="0" applyNumberFormat="1" applyFont="1" applyFill="1" applyBorder="1" applyAlignment="1">
      <alignment horizontal="right"/>
    </xf>
    <xf numFmtId="3" fontId="12" fillId="9" borderId="1" xfId="0" applyNumberFormat="1" applyFont="1" applyFill="1" applyBorder="1" applyAlignment="1">
      <alignment horizontal="right"/>
    </xf>
    <xf numFmtId="0" fontId="12" fillId="0" borderId="0" xfId="0" applyFont="1"/>
    <xf numFmtId="0" fontId="11" fillId="7" borderId="1" xfId="0" applyFont="1" applyFill="1" applyBorder="1"/>
    <xf numFmtId="167" fontId="11" fillId="7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8" fontId="7" fillId="0" borderId="0" xfId="1" applyNumberFormat="1"/>
    <xf numFmtId="0" fontId="11" fillId="10" borderId="1" xfId="0" applyFont="1" applyFill="1" applyBorder="1"/>
    <xf numFmtId="3" fontId="11" fillId="0" borderId="1" xfId="0" applyNumberFormat="1" applyFont="1" applyBorder="1" applyAlignment="1">
      <alignment horizontal="right"/>
    </xf>
    <xf numFmtId="3" fontId="6" fillId="0" borderId="0" xfId="0" applyNumberFormat="1" applyFont="1"/>
    <xf numFmtId="3" fontId="11" fillId="0" borderId="0" xfId="0" applyNumberFormat="1" applyFont="1"/>
    <xf numFmtId="164" fontId="6" fillId="0" borderId="1" xfId="0" applyNumberFormat="1" applyFont="1" applyBorder="1"/>
    <xf numFmtId="0" fontId="8" fillId="0" borderId="0" xfId="0" applyFont="1"/>
    <xf numFmtId="164" fontId="6" fillId="12" borderId="1" xfId="0" applyNumberFormat="1" applyFont="1" applyFill="1" applyBorder="1"/>
    <xf numFmtId="0" fontId="11" fillId="13" borderId="1" xfId="0" applyFont="1" applyFill="1" applyBorder="1"/>
    <xf numFmtId="0" fontId="11" fillId="14" borderId="1" xfId="0" applyFont="1" applyFill="1" applyBorder="1"/>
    <xf numFmtId="0" fontId="13" fillId="0" borderId="1" xfId="2" applyFont="1" applyBorder="1" applyAlignment="1" applyProtection="1">
      <alignment horizontal="left" readingOrder="1"/>
    </xf>
    <xf numFmtId="0" fontId="13" fillId="0" borderId="1" xfId="2" applyFont="1" applyBorder="1" applyAlignment="1" applyProtection="1">
      <alignment horizontal="left"/>
    </xf>
    <xf numFmtId="0" fontId="13" fillId="0" borderId="1" xfId="2" applyFont="1" applyBorder="1" applyAlignment="1" applyProtection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/>
    <xf numFmtId="0" fontId="13" fillId="0" borderId="5" xfId="2" applyFont="1" applyBorder="1" applyAlignment="1" applyProtection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1" xfId="2" applyBorder="1" applyProtection="1"/>
    <xf numFmtId="0" fontId="14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/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/>
    <xf numFmtId="0" fontId="5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1" fontId="11" fillId="8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11" borderId="1" xfId="0" applyFont="1" applyFill="1" applyBorder="1"/>
    <xf numFmtId="0" fontId="6" fillId="15" borderId="1" xfId="0" applyFont="1" applyFill="1" applyBorder="1" applyAlignment="1">
      <alignment horizontal="center" wrapText="1"/>
    </xf>
  </cellXfs>
  <cellStyles count="4">
    <cellStyle name="Hipervínculo" xfId="2" builtinId="8"/>
    <cellStyle name="Normal" xfId="0" builtinId="0"/>
    <cellStyle name="Normal 2" xfId="3" xr:uid="{00000000-0005-0000-0000-000006000000}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563C1"/>
      <rgbColor rgb="FFB3B3B3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CCFF"/>
      <rgbColor rgb="FFFF99CC"/>
      <rgbColor rgb="FFAFABAB"/>
      <rgbColor rgb="FFFFCC99"/>
      <rgbColor rgb="FF3366FF"/>
      <rgbColor rgb="FF33CCCC"/>
      <rgbColor rgb="FF99CC00"/>
      <rgbColor rgb="FFFFC0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IIIA-8.1. Evolució de l'IPH general a Espanya i a les Illes Balears (2008-2020)</a:t>
            </a:r>
          </a:p>
        </c:rich>
      </c:tx>
      <c:layout>
        <c:manualLayout>
          <c:xMode val="edge"/>
          <c:yMode val="edge"/>
          <c:x val="0.22901857056262701"/>
          <c:y val="4.8203330411919397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24692786686497E-2"/>
          <c:y val="0.23542944785276099"/>
          <c:w val="0.905328704469058"/>
          <c:h val="0.51643295354951801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'QA2-GA1GA6'!$C$3:$C$3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'QA2-GA1GA6'!$C$5:$C$56</c:f>
              <c:numCache>
                <c:formatCode>0.0</c:formatCode>
                <c:ptCount val="52"/>
                <c:pt idx="0">
                  <c:v>139.33099999999999</c:v>
                </c:pt>
                <c:pt idx="1">
                  <c:v>140.64099999999999</c:v>
                </c:pt>
                <c:pt idx="2">
                  <c:v>137.833</c:v>
                </c:pt>
                <c:pt idx="3">
                  <c:v>132.29900000000001</c:v>
                </c:pt>
                <c:pt idx="4">
                  <c:v>127.995</c:v>
                </c:pt>
                <c:pt idx="5">
                  <c:v>127.041</c:v>
                </c:pt>
                <c:pt idx="6">
                  <c:v>125.19</c:v>
                </c:pt>
                <c:pt idx="7">
                  <c:v>124.886</c:v>
                </c:pt>
                <c:pt idx="8">
                  <c:v>124.524</c:v>
                </c:pt>
                <c:pt idx="9">
                  <c:v>124.473</c:v>
                </c:pt>
                <c:pt idx="10">
                  <c:v>122.71899999999999</c:v>
                </c:pt>
                <c:pt idx="11">
                  <c:v>123.202</c:v>
                </c:pt>
                <c:pt idx="12">
                  <c:v>120.82</c:v>
                </c:pt>
                <c:pt idx="13">
                  <c:v>119.621</c:v>
                </c:pt>
                <c:pt idx="14">
                  <c:v>116.348</c:v>
                </c:pt>
                <c:pt idx="15">
                  <c:v>111.13</c:v>
                </c:pt>
                <c:pt idx="16">
                  <c:v>102.879</c:v>
                </c:pt>
                <c:pt idx="17">
                  <c:v>101.73699999999999</c:v>
                </c:pt>
                <c:pt idx="18">
                  <c:v>100.069</c:v>
                </c:pt>
                <c:pt idx="19">
                  <c:v>98.471999999999994</c:v>
                </c:pt>
                <c:pt idx="20">
                  <c:v>92.688000000000002</c:v>
                </c:pt>
                <c:pt idx="21">
                  <c:v>92.471999999999994</c:v>
                </c:pt>
                <c:pt idx="22">
                  <c:v>94.286000000000001</c:v>
                </c:pt>
                <c:pt idx="23">
                  <c:v>94.876000000000005</c:v>
                </c:pt>
                <c:pt idx="24">
                  <c:v>92.84</c:v>
                </c:pt>
                <c:pt idx="25">
                  <c:v>92.814999999999998</c:v>
                </c:pt>
                <c:pt idx="26">
                  <c:v>94.724999999999994</c:v>
                </c:pt>
                <c:pt idx="27">
                  <c:v>95.569000000000003</c:v>
                </c:pt>
                <c:pt idx="28">
                  <c:v>95.424000000000007</c:v>
                </c:pt>
                <c:pt idx="29">
                  <c:v>99.623999999999995</c:v>
                </c:pt>
                <c:pt idx="30">
                  <c:v>102.69199999999999</c:v>
                </c:pt>
                <c:pt idx="31">
                  <c:v>102.261</c:v>
                </c:pt>
                <c:pt idx="32">
                  <c:v>103.795</c:v>
                </c:pt>
                <c:pt idx="33">
                  <c:v>104.63</c:v>
                </c:pt>
                <c:pt idx="34">
                  <c:v>108.18899999999999</c:v>
                </c:pt>
                <c:pt idx="35">
                  <c:v>108.09</c:v>
                </c:pt>
                <c:pt idx="36">
                  <c:v>109.53</c:v>
                </c:pt>
                <c:pt idx="37">
                  <c:v>112.337</c:v>
                </c:pt>
                <c:pt idx="38">
                  <c:v>118.005</c:v>
                </c:pt>
                <c:pt idx="39">
                  <c:v>118.636</c:v>
                </c:pt>
                <c:pt idx="40">
                  <c:v>118.5</c:v>
                </c:pt>
                <c:pt idx="41">
                  <c:v>121.8</c:v>
                </c:pt>
                <c:pt idx="42">
                  <c:v>126.3</c:v>
                </c:pt>
                <c:pt idx="43">
                  <c:v>126.2</c:v>
                </c:pt>
                <c:pt idx="44">
                  <c:v>133.13900000000001</c:v>
                </c:pt>
                <c:pt idx="45">
                  <c:v>133.91999999999999</c:v>
                </c:pt>
                <c:pt idx="46">
                  <c:v>128.18100000000001</c:v>
                </c:pt>
                <c:pt idx="47">
                  <c:v>127.149</c:v>
                </c:pt>
                <c:pt idx="48">
                  <c:v>136.398</c:v>
                </c:pt>
                <c:pt idx="49">
                  <c:v>138.41</c:v>
                </c:pt>
                <c:pt idx="50">
                  <c:v>134.06100000000001</c:v>
                </c:pt>
                <c:pt idx="51">
                  <c:v>134.726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8-C84D-B723-C0B2C06FB055}"/>
            </c:ext>
          </c:extLst>
        </c:ser>
        <c:ser>
          <c:idx val="1"/>
          <c:order val="1"/>
          <c:tx>
            <c:strRef>
              <c:f>'QA2-GA1GA6'!$F$3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'QA2-GA1GA6'!$F$5:$F$56</c:f>
              <c:numCache>
                <c:formatCode>0.0</c:formatCode>
                <c:ptCount val="52"/>
                <c:pt idx="0">
                  <c:v>150.08199999999999</c:v>
                </c:pt>
                <c:pt idx="1">
                  <c:v>149.61799999999999</c:v>
                </c:pt>
                <c:pt idx="2">
                  <c:v>147.13399999999999</c:v>
                </c:pt>
                <c:pt idx="3">
                  <c:v>142.511</c:v>
                </c:pt>
                <c:pt idx="4">
                  <c:v>138.69300000000001</c:v>
                </c:pt>
                <c:pt idx="5">
                  <c:v>138.08199999999999</c:v>
                </c:pt>
                <c:pt idx="6">
                  <c:v>136.845</c:v>
                </c:pt>
                <c:pt idx="7">
                  <c:v>136.31299999999999</c:v>
                </c:pt>
                <c:pt idx="8">
                  <c:v>134.626</c:v>
                </c:pt>
                <c:pt idx="9">
                  <c:v>136.79</c:v>
                </c:pt>
                <c:pt idx="10">
                  <c:v>133.846</c:v>
                </c:pt>
                <c:pt idx="11">
                  <c:v>133.71799999999999</c:v>
                </c:pt>
                <c:pt idx="12">
                  <c:v>129.059</c:v>
                </c:pt>
                <c:pt idx="13">
                  <c:v>127.52800000000001</c:v>
                </c:pt>
                <c:pt idx="14">
                  <c:v>123.94799999999999</c:v>
                </c:pt>
                <c:pt idx="15">
                  <c:v>118.782</c:v>
                </c:pt>
                <c:pt idx="16">
                  <c:v>112.861</c:v>
                </c:pt>
                <c:pt idx="17">
                  <c:v>109.187</c:v>
                </c:pt>
                <c:pt idx="18">
                  <c:v>105.07299999999999</c:v>
                </c:pt>
                <c:pt idx="19">
                  <c:v>103.593</c:v>
                </c:pt>
                <c:pt idx="20">
                  <c:v>96.768000000000001</c:v>
                </c:pt>
                <c:pt idx="21">
                  <c:v>96.040999999999997</c:v>
                </c:pt>
                <c:pt idx="22">
                  <c:v>96.742000000000004</c:v>
                </c:pt>
                <c:pt idx="23">
                  <c:v>95.512</c:v>
                </c:pt>
                <c:pt idx="24">
                  <c:v>95.207999999999998</c:v>
                </c:pt>
                <c:pt idx="25">
                  <c:v>96.805000000000007</c:v>
                </c:pt>
                <c:pt idx="26">
                  <c:v>97.001999999999995</c:v>
                </c:pt>
                <c:pt idx="27">
                  <c:v>97.194000000000003</c:v>
                </c:pt>
                <c:pt idx="28">
                  <c:v>96.650999999999996</c:v>
                </c:pt>
                <c:pt idx="29">
                  <c:v>100.687</c:v>
                </c:pt>
                <c:pt idx="30">
                  <c:v>101.358</c:v>
                </c:pt>
                <c:pt idx="31">
                  <c:v>101.30500000000001</c:v>
                </c:pt>
                <c:pt idx="32">
                  <c:v>102.77500000000001</c:v>
                </c:pt>
                <c:pt idx="33">
                  <c:v>104.601</c:v>
                </c:pt>
                <c:pt idx="34">
                  <c:v>105.431</c:v>
                </c:pt>
                <c:pt idx="35">
                  <c:v>105.848</c:v>
                </c:pt>
                <c:pt idx="36">
                  <c:v>108.239</c:v>
                </c:pt>
                <c:pt idx="37">
                  <c:v>110.41</c:v>
                </c:pt>
                <c:pt idx="38">
                  <c:v>112.44199999999999</c:v>
                </c:pt>
                <c:pt idx="39">
                  <c:v>113.45699999999999</c:v>
                </c:pt>
                <c:pt idx="40">
                  <c:v>114.99</c:v>
                </c:pt>
                <c:pt idx="41">
                  <c:v>117.9</c:v>
                </c:pt>
                <c:pt idx="42">
                  <c:v>120.5</c:v>
                </c:pt>
                <c:pt idx="43">
                  <c:v>120.9</c:v>
                </c:pt>
                <c:pt idx="44">
                  <c:v>125.32</c:v>
                </c:pt>
                <c:pt idx="45">
                  <c:v>126.13500000000001</c:v>
                </c:pt>
                <c:pt idx="46">
                  <c:v>124.175</c:v>
                </c:pt>
                <c:pt idx="47">
                  <c:v>122.758</c:v>
                </c:pt>
                <c:pt idx="48">
                  <c:v>127.179</c:v>
                </c:pt>
                <c:pt idx="49">
                  <c:v>128.255</c:v>
                </c:pt>
                <c:pt idx="50">
                  <c:v>126.79900000000001</c:v>
                </c:pt>
                <c:pt idx="51">
                  <c:v>126.69499999999999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8-C84D-B723-C0B2C06F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9774996"/>
        <c:axId val="75688938"/>
      </c:lineChart>
      <c:catAx>
        <c:axId val="397749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5688938"/>
        <c:crosses val="autoZero"/>
        <c:auto val="1"/>
        <c:lblAlgn val="ctr"/>
        <c:lblOffset val="100"/>
        <c:noMultiLvlLbl val="0"/>
      </c:catAx>
      <c:valAx>
        <c:axId val="75688938"/>
        <c:scaling>
          <c:orientation val="minMax"/>
          <c:min val="8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39774996"/>
        <c:crossesAt val="0"/>
        <c:crossBetween val="between"/>
        <c:majorUnit val="20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29137745622217698"/>
          <c:y val="0.114521486402325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IIIA-8.3. Evolució de l'IPH nou a Espanya i a les Illes Balears (2008-2020)</a:t>
            </a:r>
          </a:p>
        </c:rich>
      </c:tx>
      <c:layout>
        <c:manualLayout>
          <c:xMode val="edge"/>
          <c:yMode val="edge"/>
          <c:x val="0.25995045417010698"/>
          <c:y val="3.9397577212703302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10514726121703E-2"/>
          <c:y val="0.22863690930917799"/>
          <c:w val="0.91202862647949301"/>
          <c:h val="0.503983411546437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'QA2-GA1GA6'!$C$3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'QA2-GA1GA6'!$D$5:$D$56</c:f>
              <c:numCache>
                <c:formatCode>0.0</c:formatCode>
                <c:ptCount val="52"/>
                <c:pt idx="0">
                  <c:v>120.554</c:v>
                </c:pt>
                <c:pt idx="1">
                  <c:v>123.741</c:v>
                </c:pt>
                <c:pt idx="2">
                  <c:v>124.23399999999999</c:v>
                </c:pt>
                <c:pt idx="3">
                  <c:v>121.72199999999999</c:v>
                </c:pt>
                <c:pt idx="4">
                  <c:v>120.488</c:v>
                </c:pt>
                <c:pt idx="5">
                  <c:v>120.31100000000001</c:v>
                </c:pt>
                <c:pt idx="6">
                  <c:v>118.46</c:v>
                </c:pt>
                <c:pt idx="7">
                  <c:v>116.89700000000001</c:v>
                </c:pt>
                <c:pt idx="8">
                  <c:v>115.66800000000001</c:v>
                </c:pt>
                <c:pt idx="9">
                  <c:v>117.25</c:v>
                </c:pt>
                <c:pt idx="10">
                  <c:v>114.06100000000001</c:v>
                </c:pt>
                <c:pt idx="11">
                  <c:v>115.816</c:v>
                </c:pt>
                <c:pt idx="12">
                  <c:v>116.422</c:v>
                </c:pt>
                <c:pt idx="13">
                  <c:v>114.074</c:v>
                </c:pt>
                <c:pt idx="14">
                  <c:v>112.521</c:v>
                </c:pt>
                <c:pt idx="15">
                  <c:v>105.768</c:v>
                </c:pt>
                <c:pt idx="16">
                  <c:v>97.956999999999994</c:v>
                </c:pt>
                <c:pt idx="17">
                  <c:v>97.962999999999994</c:v>
                </c:pt>
                <c:pt idx="18">
                  <c:v>97.683999999999997</c:v>
                </c:pt>
                <c:pt idx="19">
                  <c:v>96.147999999999996</c:v>
                </c:pt>
                <c:pt idx="20">
                  <c:v>89.691999999999993</c:v>
                </c:pt>
                <c:pt idx="21">
                  <c:v>88.52</c:v>
                </c:pt>
                <c:pt idx="22">
                  <c:v>93.078999999999994</c:v>
                </c:pt>
                <c:pt idx="23">
                  <c:v>93.361999999999995</c:v>
                </c:pt>
                <c:pt idx="24">
                  <c:v>92.2</c:v>
                </c:pt>
                <c:pt idx="25">
                  <c:v>91.245999999999995</c:v>
                </c:pt>
                <c:pt idx="26">
                  <c:v>94.707999999999998</c:v>
                </c:pt>
                <c:pt idx="27">
                  <c:v>92.822999999999993</c:v>
                </c:pt>
                <c:pt idx="28">
                  <c:v>96.340999999999994</c:v>
                </c:pt>
                <c:pt idx="29">
                  <c:v>98.402000000000001</c:v>
                </c:pt>
                <c:pt idx="30">
                  <c:v>103.20399999999999</c:v>
                </c:pt>
                <c:pt idx="31">
                  <c:v>102.053</c:v>
                </c:pt>
                <c:pt idx="32">
                  <c:v>103.758</c:v>
                </c:pt>
                <c:pt idx="33">
                  <c:v>103.78400000000001</c:v>
                </c:pt>
                <c:pt idx="34">
                  <c:v>105.529</c:v>
                </c:pt>
                <c:pt idx="35">
                  <c:v>105.05</c:v>
                </c:pt>
                <c:pt idx="36">
                  <c:v>106.956</c:v>
                </c:pt>
                <c:pt idx="37">
                  <c:v>109.992</c:v>
                </c:pt>
                <c:pt idx="38">
                  <c:v>115.56699999999999</c:v>
                </c:pt>
                <c:pt idx="39">
                  <c:v>115.688</c:v>
                </c:pt>
                <c:pt idx="40">
                  <c:v>114.6</c:v>
                </c:pt>
                <c:pt idx="41">
                  <c:v>119.979</c:v>
                </c:pt>
                <c:pt idx="42">
                  <c:v>120.1</c:v>
                </c:pt>
                <c:pt idx="43">
                  <c:v>123.1</c:v>
                </c:pt>
                <c:pt idx="44">
                  <c:v>134.602</c:v>
                </c:pt>
                <c:pt idx="45">
                  <c:v>130.30000000000001</c:v>
                </c:pt>
                <c:pt idx="46">
                  <c:v>124.378</c:v>
                </c:pt>
                <c:pt idx="47">
                  <c:v>126.03700000000001</c:v>
                </c:pt>
                <c:pt idx="48">
                  <c:v>150.17599999999999</c:v>
                </c:pt>
                <c:pt idx="49">
                  <c:v>145.381</c:v>
                </c:pt>
                <c:pt idx="50">
                  <c:v>134.96700000000001</c:v>
                </c:pt>
                <c:pt idx="51">
                  <c:v>139.22800000000001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0-D546-A86A-DB819F0C6742}"/>
            </c:ext>
          </c:extLst>
        </c:ser>
        <c:ser>
          <c:idx val="1"/>
          <c:order val="1"/>
          <c:tx>
            <c:strRef>
              <c:f>'QA2-GA1GA6'!$F$3:$F$3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'QA2-GA1GA6'!$G$5:$G$56</c:f>
              <c:numCache>
                <c:formatCode>0.0</c:formatCode>
                <c:ptCount val="52"/>
                <c:pt idx="0">
                  <c:v>134.96600000000001</c:v>
                </c:pt>
                <c:pt idx="1">
                  <c:v>136.65199999999999</c:v>
                </c:pt>
                <c:pt idx="2">
                  <c:v>137.38200000000001</c:v>
                </c:pt>
                <c:pt idx="3">
                  <c:v>135.52600000000001</c:v>
                </c:pt>
                <c:pt idx="4">
                  <c:v>132.28100000000001</c:v>
                </c:pt>
                <c:pt idx="5">
                  <c:v>131.36500000000001</c:v>
                </c:pt>
                <c:pt idx="6">
                  <c:v>129.71</c:v>
                </c:pt>
                <c:pt idx="7">
                  <c:v>128.64699999999999</c:v>
                </c:pt>
                <c:pt idx="8">
                  <c:v>126.703</c:v>
                </c:pt>
                <c:pt idx="9">
                  <c:v>129.11799999999999</c:v>
                </c:pt>
                <c:pt idx="10">
                  <c:v>126.395</c:v>
                </c:pt>
                <c:pt idx="11">
                  <c:v>125.90300000000001</c:v>
                </c:pt>
                <c:pt idx="12">
                  <c:v>124.259</c:v>
                </c:pt>
                <c:pt idx="13">
                  <c:v>122.44499999999999</c:v>
                </c:pt>
                <c:pt idx="14">
                  <c:v>120.01600000000001</c:v>
                </c:pt>
                <c:pt idx="15">
                  <c:v>115.139</c:v>
                </c:pt>
                <c:pt idx="16">
                  <c:v>109.595</c:v>
                </c:pt>
                <c:pt idx="17">
                  <c:v>106.79600000000001</c:v>
                </c:pt>
                <c:pt idx="18">
                  <c:v>103.702</c:v>
                </c:pt>
                <c:pt idx="19">
                  <c:v>102.554</c:v>
                </c:pt>
                <c:pt idx="20">
                  <c:v>95.537999999999997</c:v>
                </c:pt>
                <c:pt idx="21">
                  <c:v>93.275000000000006</c:v>
                </c:pt>
                <c:pt idx="22">
                  <c:v>95.459000000000003</c:v>
                </c:pt>
                <c:pt idx="23">
                  <c:v>94.355999999999995</c:v>
                </c:pt>
                <c:pt idx="24">
                  <c:v>94.495999999999995</c:v>
                </c:pt>
                <c:pt idx="25">
                  <c:v>95.082999999999998</c:v>
                </c:pt>
                <c:pt idx="26">
                  <c:v>96.21</c:v>
                </c:pt>
                <c:pt idx="27">
                  <c:v>96.12</c:v>
                </c:pt>
                <c:pt idx="28">
                  <c:v>98.268000000000001</c:v>
                </c:pt>
                <c:pt idx="29">
                  <c:v>99.725999999999999</c:v>
                </c:pt>
                <c:pt idx="30">
                  <c:v>100.328</c:v>
                </c:pt>
                <c:pt idx="31">
                  <c:v>101.678</c:v>
                </c:pt>
                <c:pt idx="32">
                  <c:v>104.28400000000001</c:v>
                </c:pt>
                <c:pt idx="33">
                  <c:v>108.105</c:v>
                </c:pt>
                <c:pt idx="34">
                  <c:v>107.605</c:v>
                </c:pt>
                <c:pt idx="35">
                  <c:v>106.098</c:v>
                </c:pt>
                <c:pt idx="36">
                  <c:v>110.01600000000001</c:v>
                </c:pt>
                <c:pt idx="37">
                  <c:v>112.83499999999999</c:v>
                </c:pt>
                <c:pt idx="38">
                  <c:v>114.619</c:v>
                </c:pt>
                <c:pt idx="39">
                  <c:v>113.902</c:v>
                </c:pt>
                <c:pt idx="40">
                  <c:v>116.24</c:v>
                </c:pt>
                <c:pt idx="41">
                  <c:v>119.23</c:v>
                </c:pt>
                <c:pt idx="42">
                  <c:v>121.6</c:v>
                </c:pt>
                <c:pt idx="43">
                  <c:v>123</c:v>
                </c:pt>
                <c:pt idx="44">
                  <c:v>129.523</c:v>
                </c:pt>
                <c:pt idx="45">
                  <c:v>129.72</c:v>
                </c:pt>
                <c:pt idx="46">
                  <c:v>127.78700000000001</c:v>
                </c:pt>
                <c:pt idx="47">
                  <c:v>128.285</c:v>
                </c:pt>
                <c:pt idx="48">
                  <c:v>140.14400000000001</c:v>
                </c:pt>
                <c:pt idx="49">
                  <c:v>139.4</c:v>
                </c:pt>
                <c:pt idx="50">
                  <c:v>133.09299999999999</c:v>
                </c:pt>
                <c:pt idx="51">
                  <c:v>136.15600000000001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0-D546-A86A-DB819F0C6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97131336"/>
        <c:axId val="65565481"/>
      </c:lineChart>
      <c:catAx>
        <c:axId val="97131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65565481"/>
        <c:crosses val="autoZero"/>
        <c:auto val="1"/>
        <c:lblAlgn val="ctr"/>
        <c:lblOffset val="100"/>
        <c:noMultiLvlLbl val="0"/>
      </c:catAx>
      <c:valAx>
        <c:axId val="65565481"/>
        <c:scaling>
          <c:orientation val="minMax"/>
          <c:min val="8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7131336"/>
        <c:crossesAt val="0"/>
        <c:crossBetween val="between"/>
        <c:majorUnit val="20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391700927301047"/>
          <c:y val="8.8749735497717697E-2"/>
          <c:w val="0.149394628174014"/>
          <c:h val="0.13884284030107899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IIIA-8.5. Evolució de l'IPH de 2a mà a Espanya i a les Illes Balears (2008-2020)</a:t>
            </a:r>
          </a:p>
        </c:rich>
      </c:tx>
      <c:layout>
        <c:manualLayout>
          <c:xMode val="edge"/>
          <c:yMode val="edge"/>
          <c:x val="0.25748338551106698"/>
          <c:y val="3.934800664451829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21206129510603E-2"/>
          <c:y val="0.22747093023255799"/>
          <c:w val="0.90739825341901503"/>
          <c:h val="0.50446428571428603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'QA2-GA1GA6'!$C$3:$C$3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'QA2-GA1GA6'!$E$5:$E$56</c:f>
              <c:numCache>
                <c:formatCode>0.0</c:formatCode>
                <c:ptCount val="52"/>
                <c:pt idx="0">
                  <c:v>150.49199999999999</c:v>
                </c:pt>
                <c:pt idx="1">
                  <c:v>150.45699999999999</c:v>
                </c:pt>
                <c:pt idx="2">
                  <c:v>145.36500000000001</c:v>
                </c:pt>
                <c:pt idx="3">
                  <c:v>137.78100000000001</c:v>
                </c:pt>
                <c:pt idx="4">
                  <c:v>131.17699999999999</c:v>
                </c:pt>
                <c:pt idx="5">
                  <c:v>129.63800000000001</c:v>
                </c:pt>
                <c:pt idx="6">
                  <c:v>127.825</c:v>
                </c:pt>
                <c:pt idx="7">
                  <c:v>128.50700000000001</c:v>
                </c:pt>
                <c:pt idx="8">
                  <c:v>128.81</c:v>
                </c:pt>
                <c:pt idx="9">
                  <c:v>127.52200000000001</c:v>
                </c:pt>
                <c:pt idx="10">
                  <c:v>126.89</c:v>
                </c:pt>
                <c:pt idx="11">
                  <c:v>126.398</c:v>
                </c:pt>
                <c:pt idx="12">
                  <c:v>121.85299999999999</c:v>
                </c:pt>
                <c:pt idx="13">
                  <c:v>121.526</c:v>
                </c:pt>
                <c:pt idx="14">
                  <c:v>117.041</c:v>
                </c:pt>
                <c:pt idx="15">
                  <c:v>113.054</c:v>
                </c:pt>
                <c:pt idx="16">
                  <c:v>104.637</c:v>
                </c:pt>
                <c:pt idx="17">
                  <c:v>102.878</c:v>
                </c:pt>
                <c:pt idx="18">
                  <c:v>100.467</c:v>
                </c:pt>
                <c:pt idx="19">
                  <c:v>98.850999999999999</c:v>
                </c:pt>
                <c:pt idx="20">
                  <c:v>93.322999999999993</c:v>
                </c:pt>
                <c:pt idx="21">
                  <c:v>93.436999999999998</c:v>
                </c:pt>
                <c:pt idx="22">
                  <c:v>94.299000000000007</c:v>
                </c:pt>
                <c:pt idx="23">
                  <c:v>94.991</c:v>
                </c:pt>
                <c:pt idx="24">
                  <c:v>92.796999999999997</c:v>
                </c:pt>
                <c:pt idx="25">
                  <c:v>92.944999999999993</c:v>
                </c:pt>
                <c:pt idx="26">
                  <c:v>94.563000000000002</c:v>
                </c:pt>
                <c:pt idx="27">
                  <c:v>95.912000000000006</c:v>
                </c:pt>
                <c:pt idx="28">
                  <c:v>95.308999999999997</c:v>
                </c:pt>
                <c:pt idx="29">
                  <c:v>99.777000000000001</c:v>
                </c:pt>
                <c:pt idx="30">
                  <c:v>102.628</c:v>
                </c:pt>
                <c:pt idx="31">
                  <c:v>102.28700000000001</c:v>
                </c:pt>
                <c:pt idx="32">
                  <c:v>103.8</c:v>
                </c:pt>
                <c:pt idx="33">
                  <c:v>104.73699999999999</c:v>
                </c:pt>
                <c:pt idx="34">
                  <c:v>108.52500000000001</c:v>
                </c:pt>
                <c:pt idx="35">
                  <c:v>108.474</c:v>
                </c:pt>
                <c:pt idx="36">
                  <c:v>109.86499999999999</c:v>
                </c:pt>
                <c:pt idx="37">
                  <c:v>112.648</c:v>
                </c:pt>
                <c:pt idx="38">
                  <c:v>118.32899999999999</c:v>
                </c:pt>
                <c:pt idx="39">
                  <c:v>119.01600000000001</c:v>
                </c:pt>
                <c:pt idx="40">
                  <c:v>118.9</c:v>
                </c:pt>
                <c:pt idx="41">
                  <c:v>122.1</c:v>
                </c:pt>
                <c:pt idx="42">
                  <c:v>126.9</c:v>
                </c:pt>
                <c:pt idx="43">
                  <c:v>126.6</c:v>
                </c:pt>
                <c:pt idx="44">
                  <c:v>133.19399999999999</c:v>
                </c:pt>
                <c:pt idx="45">
                  <c:v>134.37200000000001</c:v>
                </c:pt>
                <c:pt idx="46">
                  <c:v>128.63999999999999</c:v>
                </c:pt>
                <c:pt idx="47">
                  <c:v>127.39700000000001</c:v>
                </c:pt>
                <c:pt idx="48">
                  <c:v>135.46199999999999</c:v>
                </c:pt>
                <c:pt idx="49">
                  <c:v>138.02600000000001</c:v>
                </c:pt>
                <c:pt idx="50">
                  <c:v>134.16200000000001</c:v>
                </c:pt>
                <c:pt idx="51">
                  <c:v>134.53700000000001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B-3745-B029-1733B6CCBFFD}"/>
            </c:ext>
          </c:extLst>
        </c:ser>
        <c:ser>
          <c:idx val="1"/>
          <c:order val="1"/>
          <c:tx>
            <c:strRef>
              <c:f>'QA2-GA1GA6'!$F$3:$F$3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'QA2-GA1GA6'!$H$5:$H$56</c:f>
              <c:numCache>
                <c:formatCode>0.0</c:formatCode>
                <c:ptCount val="52"/>
                <c:pt idx="0">
                  <c:v>163.28800000000001</c:v>
                </c:pt>
                <c:pt idx="1">
                  <c:v>160.55699999999999</c:v>
                </c:pt>
                <c:pt idx="2">
                  <c:v>154.72200000000001</c:v>
                </c:pt>
                <c:pt idx="3">
                  <c:v>147.25899999999999</c:v>
                </c:pt>
                <c:pt idx="4">
                  <c:v>142.815</c:v>
                </c:pt>
                <c:pt idx="5">
                  <c:v>142.61600000000001</c:v>
                </c:pt>
                <c:pt idx="6">
                  <c:v>141.958</c:v>
                </c:pt>
                <c:pt idx="7">
                  <c:v>142.12700000000001</c:v>
                </c:pt>
                <c:pt idx="8">
                  <c:v>140.83799999999999</c:v>
                </c:pt>
                <c:pt idx="9">
                  <c:v>142.59899999999999</c:v>
                </c:pt>
                <c:pt idx="10">
                  <c:v>139.45500000000001</c:v>
                </c:pt>
                <c:pt idx="11">
                  <c:v>139.816</c:v>
                </c:pt>
                <c:pt idx="12">
                  <c:v>132.00700000000001</c:v>
                </c:pt>
                <c:pt idx="13">
                  <c:v>130.80500000000001</c:v>
                </c:pt>
                <c:pt idx="14">
                  <c:v>126.05500000000001</c:v>
                </c:pt>
                <c:pt idx="15">
                  <c:v>120.666</c:v>
                </c:pt>
                <c:pt idx="16">
                  <c:v>114.514</c:v>
                </c:pt>
                <c:pt idx="17">
                  <c:v>110.242</c:v>
                </c:pt>
                <c:pt idx="18">
                  <c:v>105.43</c:v>
                </c:pt>
                <c:pt idx="19">
                  <c:v>103.724</c:v>
                </c:pt>
                <c:pt idx="20">
                  <c:v>96.995999999999995</c:v>
                </c:pt>
                <c:pt idx="21">
                  <c:v>96.893000000000001</c:v>
                </c:pt>
                <c:pt idx="22">
                  <c:v>96.992000000000004</c:v>
                </c:pt>
                <c:pt idx="23">
                  <c:v>95.712999999999994</c:v>
                </c:pt>
                <c:pt idx="24">
                  <c:v>95.320999999999998</c:v>
                </c:pt>
                <c:pt idx="25">
                  <c:v>97.119</c:v>
                </c:pt>
                <c:pt idx="26">
                  <c:v>97.131</c:v>
                </c:pt>
                <c:pt idx="27">
                  <c:v>97.379000000000005</c:v>
                </c:pt>
                <c:pt idx="28">
                  <c:v>96.373000000000005</c:v>
                </c:pt>
                <c:pt idx="29">
                  <c:v>100.852</c:v>
                </c:pt>
                <c:pt idx="30">
                  <c:v>101.53400000000001</c:v>
                </c:pt>
                <c:pt idx="31">
                  <c:v>101.241</c:v>
                </c:pt>
                <c:pt idx="32">
                  <c:v>102.533</c:v>
                </c:pt>
                <c:pt idx="33">
                  <c:v>104.045</c:v>
                </c:pt>
                <c:pt idx="34">
                  <c:v>105.084</c:v>
                </c:pt>
                <c:pt idx="35">
                  <c:v>105.803</c:v>
                </c:pt>
                <c:pt idx="36">
                  <c:v>107.983</c:v>
                </c:pt>
                <c:pt idx="37">
                  <c:v>110.06399999999999</c:v>
                </c:pt>
                <c:pt idx="38">
                  <c:v>112.131</c:v>
                </c:pt>
                <c:pt idx="39">
                  <c:v>113.384</c:v>
                </c:pt>
                <c:pt idx="40">
                  <c:v>114.81</c:v>
                </c:pt>
                <c:pt idx="41">
                  <c:v>117.7</c:v>
                </c:pt>
                <c:pt idx="42">
                  <c:v>120.32</c:v>
                </c:pt>
                <c:pt idx="43">
                  <c:v>120.65</c:v>
                </c:pt>
                <c:pt idx="44">
                  <c:v>124.72</c:v>
                </c:pt>
                <c:pt idx="45">
                  <c:v>125.623</c:v>
                </c:pt>
                <c:pt idx="46">
                  <c:v>123.65900000000001</c:v>
                </c:pt>
                <c:pt idx="47">
                  <c:v>121.97</c:v>
                </c:pt>
                <c:pt idx="48">
                  <c:v>125.22199999999999</c:v>
                </c:pt>
                <c:pt idx="49">
                  <c:v>126.58</c:v>
                </c:pt>
                <c:pt idx="50">
                  <c:v>125.875</c:v>
                </c:pt>
                <c:pt idx="51">
                  <c:v>125.28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B-3745-B029-1733B6CCB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17456487"/>
        <c:axId val="79162477"/>
      </c:lineChart>
      <c:catAx>
        <c:axId val="174564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9162477"/>
        <c:crosses val="autoZero"/>
        <c:auto val="1"/>
        <c:lblAlgn val="ctr"/>
        <c:lblOffset val="100"/>
        <c:noMultiLvlLbl val="0"/>
      </c:catAx>
      <c:valAx>
        <c:axId val="79162477"/>
        <c:scaling>
          <c:orientation val="minMax"/>
          <c:min val="80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17456487"/>
        <c:crossesAt val="0"/>
        <c:crossBetween val="between"/>
        <c:majorUnit val="20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42040160823997103"/>
          <c:y val="7.9960325150036704E-2"/>
          <c:w val="0.14905448138778499"/>
          <c:h val="0.13185887581226499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IIIA-8.2. Evolució de la variació de l'IPH general a Espanya i a les Illes Balears (2008-2020)</a:t>
            </a:r>
          </a:p>
        </c:rich>
      </c:tx>
      <c:layout>
        <c:manualLayout>
          <c:xMode val="edge"/>
          <c:yMode val="edge"/>
          <c:x val="0.206611570247934"/>
          <c:y val="3.4415160095839697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5399449035795E-2"/>
          <c:y val="0.216728381616206"/>
          <c:w val="0.91013774104683198"/>
          <c:h val="0.53060335438902195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'QA2-GA1GA6'!$I$3:$I$3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'QA2-GA1GA6'!$A$5:$B$52</c:f>
              <c:multiLvlStrCache>
                <c:ptCount val="48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'QA2-GA1GA6'!$I$5:$I$52</c:f>
              <c:numCache>
                <c:formatCode>#,##0.0</c:formatCode>
                <c:ptCount val="48"/>
                <c:pt idx="0">
                  <c:v>3.7584522355604602</c:v>
                </c:pt>
                <c:pt idx="1">
                  <c:v>1.23447014957603</c:v>
                </c:pt>
                <c:pt idx="2">
                  <c:v>-2.6259272341928699</c:v>
                </c:pt>
                <c:pt idx="3">
                  <c:v>-6.2746181529655196</c:v>
                </c:pt>
                <c:pt idx="4">
                  <c:v>-8.1360214166265816</c:v>
                </c:pt>
                <c:pt idx="5">
                  <c:v>-9.6700108787622359</c:v>
                </c:pt>
                <c:pt idx="6">
                  <c:v>-9.1726944926106224</c:v>
                </c:pt>
                <c:pt idx="7">
                  <c:v>-5.6032169555325524</c:v>
                </c:pt>
                <c:pt idx="8">
                  <c:v>-2.7118246806515867</c:v>
                </c:pt>
                <c:pt idx="9">
                  <c:v>-2.02139466786313</c:v>
                </c:pt>
                <c:pt idx="10">
                  <c:v>-1.9737998242671195</c:v>
                </c:pt>
                <c:pt idx="11">
                  <c:v>-1.348429767948367</c:v>
                </c:pt>
                <c:pt idx="12">
                  <c:v>-2.9745269988114775</c:v>
                </c:pt>
                <c:pt idx="13">
                  <c:v>-3.8980341118154183</c:v>
                </c:pt>
                <c:pt idx="14">
                  <c:v>-5.191535133108971</c:v>
                </c:pt>
                <c:pt idx="15">
                  <c:v>-9.7985422314572865</c:v>
                </c:pt>
                <c:pt idx="16">
                  <c:v>-14.84936268829663</c:v>
                </c:pt>
                <c:pt idx="17">
                  <c:v>-14.950552160573816</c:v>
                </c:pt>
                <c:pt idx="18">
                  <c:v>-13.991645752397975</c:v>
                </c:pt>
                <c:pt idx="19">
                  <c:v>-11.390263655178623</c:v>
                </c:pt>
                <c:pt idx="20">
                  <c:v>-9.9058116816843071</c:v>
                </c:pt>
                <c:pt idx="21">
                  <c:v>-9.1068146298790005</c:v>
                </c:pt>
                <c:pt idx="22">
                  <c:v>-5.7790124813878467</c:v>
                </c:pt>
                <c:pt idx="23">
                  <c:v>-3.6517994963035094</c:v>
                </c:pt>
                <c:pt idx="24">
                  <c:v>0.16399102364923479</c:v>
                </c:pt>
                <c:pt idx="25">
                  <c:v>0.37092309023272207</c:v>
                </c:pt>
                <c:pt idx="26">
                  <c:v>0.46560464968288251</c:v>
                </c:pt>
                <c:pt idx="27">
                  <c:v>0.73042708377251131</c:v>
                </c:pt>
                <c:pt idx="28">
                  <c:v>2.7832830676432607</c:v>
                </c:pt>
                <c:pt idx="29">
                  <c:v>7.3360986909443593</c:v>
                </c:pt>
                <c:pt idx="30">
                  <c:v>8.4106624439165945</c:v>
                </c:pt>
                <c:pt idx="31">
                  <c:v>7.0022706107629062</c:v>
                </c:pt>
                <c:pt idx="32">
                  <c:v>8.7724262240107329</c:v>
                </c:pt>
                <c:pt idx="33">
                  <c:v>5.0248935999357647</c:v>
                </c:pt>
                <c:pt idx="34">
                  <c:v>5.3528999337825844</c:v>
                </c:pt>
                <c:pt idx="35">
                  <c:v>5.7001202804588313</c:v>
                </c:pt>
                <c:pt idx="36">
                  <c:v>5.5253143214990974</c:v>
                </c:pt>
                <c:pt idx="37">
                  <c:v>7.3659562267036405</c:v>
                </c:pt>
                <c:pt idx="38">
                  <c:v>9.0730111194298857</c:v>
                </c:pt>
                <c:pt idx="39">
                  <c:v>9.756684244610959</c:v>
                </c:pt>
                <c:pt idx="40">
                  <c:v>8.1895371131196946</c:v>
                </c:pt>
                <c:pt idx="41">
                  <c:v>8.423760648762201</c:v>
                </c:pt>
                <c:pt idx="42">
                  <c:v>7.0293631625778508</c:v>
                </c:pt>
                <c:pt idx="43">
                  <c:v>6.3758049833102959</c:v>
                </c:pt>
                <c:pt idx="44">
                  <c:v>12.353586497890312</c:v>
                </c:pt>
                <c:pt idx="45">
                  <c:v>9.950738916256153</c:v>
                </c:pt>
                <c:pt idx="46">
                  <c:v>1.4893111638955014</c:v>
                </c:pt>
                <c:pt idx="47">
                  <c:v>0.75198098256734625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D-D444-848B-849751B99BE1}"/>
            </c:ext>
          </c:extLst>
        </c:ser>
        <c:ser>
          <c:idx val="1"/>
          <c:order val="1"/>
          <c:tx>
            <c:strRef>
              <c:f>'QA2-GA1GA6'!$L$3:$L$3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'QA2-GA1GA6'!$A$5:$B$52</c:f>
              <c:multiLvlStrCache>
                <c:ptCount val="48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'QA2-GA1GA6'!$L$5:$L$52</c:f>
              <c:numCache>
                <c:formatCode>#,##0.0</c:formatCode>
                <c:ptCount val="48"/>
                <c:pt idx="0">
                  <c:v>2.84167608866961</c:v>
                </c:pt>
                <c:pt idx="1">
                  <c:v>-0.323111463461767</c:v>
                </c:pt>
                <c:pt idx="2">
                  <c:v>-3.0220341552475301</c:v>
                </c:pt>
                <c:pt idx="3">
                  <c:v>-5.3963090812533103</c:v>
                </c:pt>
                <c:pt idx="4">
                  <c:v>-7.5885182766754049</c:v>
                </c:pt>
                <c:pt idx="5">
                  <c:v>-7.7103022363619322</c:v>
                </c:pt>
                <c:pt idx="6">
                  <c:v>-6.9929452064104725</c:v>
                </c:pt>
                <c:pt idx="7">
                  <c:v>-4.3491379612801921</c:v>
                </c:pt>
                <c:pt idx="8">
                  <c:v>-2.9323758228605667</c:v>
                </c:pt>
                <c:pt idx="9">
                  <c:v>-0.93567590272446433</c:v>
                </c:pt>
                <c:pt idx="10">
                  <c:v>-2.1915305637765337</c:v>
                </c:pt>
                <c:pt idx="11">
                  <c:v>-1.9037069098325143</c:v>
                </c:pt>
                <c:pt idx="12">
                  <c:v>-4.1351596274122437</c:v>
                </c:pt>
                <c:pt idx="13">
                  <c:v>-6.7709627896776041</c:v>
                </c:pt>
                <c:pt idx="14">
                  <c:v>-7.3950659713402089</c:v>
                </c:pt>
                <c:pt idx="15">
                  <c:v>-11.169775198552168</c:v>
                </c:pt>
                <c:pt idx="16">
                  <c:v>-12.550848836578609</c:v>
                </c:pt>
                <c:pt idx="17">
                  <c:v>-14.381939652468478</c:v>
                </c:pt>
                <c:pt idx="18">
                  <c:v>-15.228160196211316</c:v>
                </c:pt>
                <c:pt idx="19">
                  <c:v>-12.787291003687418</c:v>
                </c:pt>
                <c:pt idx="20">
                  <c:v>-14.259132915710481</c:v>
                </c:pt>
                <c:pt idx="21">
                  <c:v>-12.039894859278121</c:v>
                </c:pt>
                <c:pt idx="22">
                  <c:v>-7.9287733290188678</c:v>
                </c:pt>
                <c:pt idx="23">
                  <c:v>-7.8007201258772358</c:v>
                </c:pt>
                <c:pt idx="24">
                  <c:v>-1.6121031746031744</c:v>
                </c:pt>
                <c:pt idx="25">
                  <c:v>0.79549359127872865</c:v>
                </c:pt>
                <c:pt idx="26">
                  <c:v>0.26875607285357095</c:v>
                </c:pt>
                <c:pt idx="27">
                  <c:v>1.761035262584798</c:v>
                </c:pt>
                <c:pt idx="28">
                  <c:v>1.5156289387446398</c:v>
                </c:pt>
                <c:pt idx="29">
                  <c:v>4.0101234440369726</c:v>
                </c:pt>
                <c:pt idx="30">
                  <c:v>4.4906290591946618</c:v>
                </c:pt>
                <c:pt idx="31">
                  <c:v>4.2296849599769537</c:v>
                </c:pt>
                <c:pt idx="32">
                  <c:v>6.3361993150614193</c:v>
                </c:pt>
                <c:pt idx="33">
                  <c:v>3.8872942882397954</c:v>
                </c:pt>
                <c:pt idx="34">
                  <c:v>4.0184297243434086</c:v>
                </c:pt>
                <c:pt idx="35">
                  <c:v>4.4844775677409743</c:v>
                </c:pt>
                <c:pt idx="36">
                  <c:v>5.3164680126489783</c:v>
                </c:pt>
                <c:pt idx="37">
                  <c:v>5.5534841923117417</c:v>
                </c:pt>
                <c:pt idx="38">
                  <c:v>6.6498468192466964</c:v>
                </c:pt>
                <c:pt idx="39">
                  <c:v>7.1886100823822741</c:v>
                </c:pt>
                <c:pt idx="40">
                  <c:v>6.2371234028399947</c:v>
                </c:pt>
                <c:pt idx="41">
                  <c:v>6.7838058146907132</c:v>
                </c:pt>
                <c:pt idx="42">
                  <c:v>7.1663613240604107</c:v>
                </c:pt>
                <c:pt idx="43">
                  <c:v>6.560194611174297</c:v>
                </c:pt>
                <c:pt idx="44">
                  <c:v>8.9833898599878346</c:v>
                </c:pt>
                <c:pt idx="45">
                  <c:v>6.9847328244274864</c:v>
                </c:pt>
                <c:pt idx="46">
                  <c:v>3.0497925311203211</c:v>
                </c:pt>
                <c:pt idx="47">
                  <c:v>1.5368072787427467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D-D444-848B-849751B99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22022533"/>
        <c:axId val="5459174"/>
      </c:lineChart>
      <c:catAx>
        <c:axId val="2202253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5459174"/>
        <c:crosses val="autoZero"/>
        <c:auto val="1"/>
        <c:lblAlgn val="ctr"/>
        <c:lblOffset val="100"/>
        <c:noMultiLvlLbl val="0"/>
      </c:catAx>
      <c:valAx>
        <c:axId val="5459174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22022533"/>
        <c:crossesAt val="0"/>
        <c:crossBetween val="between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288029623332412"/>
          <c:y val="0.10697922075781199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IIIA-8.4. Evolució de la variació de l'IPH nou a Espanya i a les Illes Balears (2008-2020)</a:t>
            </a:r>
          </a:p>
        </c:rich>
      </c:tx>
      <c:layout>
        <c:manualLayout>
          <c:xMode val="edge"/>
          <c:yMode val="edge"/>
          <c:x val="0.21562482819286399"/>
          <c:y val="3.932466442953019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15069547528699E-2"/>
          <c:y val="0.22692953020134199"/>
          <c:w val="0.89883995821650398"/>
          <c:h val="0.51038171140939603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'QA2-GA1GA6'!$I$3:$I$3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'QA2-GA1GA6'!$J$5:$J$56</c:f>
              <c:numCache>
                <c:formatCode>#,##0.0</c:formatCode>
                <c:ptCount val="52"/>
                <c:pt idx="0">
                  <c:v>8.8818641618497107</c:v>
                </c:pt>
                <c:pt idx="1">
                  <c:v>7.50551684592795</c:v>
                </c:pt>
                <c:pt idx="2">
                  <c:v>4.39919663190447</c:v>
                </c:pt>
                <c:pt idx="3">
                  <c:v>0.61249287078135595</c:v>
                </c:pt>
                <c:pt idx="4">
                  <c:v>-5.4747250194930874E-2</c:v>
                </c:pt>
                <c:pt idx="5">
                  <c:v>-2.7719187658092226</c:v>
                </c:pt>
                <c:pt idx="6">
                  <c:v>-4.647680989101211</c:v>
                </c:pt>
                <c:pt idx="7">
                  <c:v>-3.9639506416259906</c:v>
                </c:pt>
                <c:pt idx="8">
                  <c:v>-4.0003983799216432</c:v>
                </c:pt>
                <c:pt idx="9">
                  <c:v>-2.5442395125965245</c:v>
                </c:pt>
                <c:pt idx="10">
                  <c:v>-3.7134897855816251</c:v>
                </c:pt>
                <c:pt idx="11">
                  <c:v>-0.92474571631436797</c:v>
                </c:pt>
                <c:pt idx="12">
                  <c:v>0.65186568454540517</c:v>
                </c:pt>
                <c:pt idx="13">
                  <c:v>-2.7087420042643973</c:v>
                </c:pt>
                <c:pt idx="14">
                  <c:v>-1.3501547417609894</c:v>
                </c:pt>
                <c:pt idx="15">
                  <c:v>-8.6758306278925232</c:v>
                </c:pt>
                <c:pt idx="16">
                  <c:v>-15.860404390922678</c:v>
                </c:pt>
                <c:pt idx="17">
                  <c:v>-14.123288391745714</c:v>
                </c:pt>
                <c:pt idx="18">
                  <c:v>-13.185983060939744</c:v>
                </c:pt>
                <c:pt idx="19">
                  <c:v>-9.0953785644051202</c:v>
                </c:pt>
                <c:pt idx="20">
                  <c:v>-8.4373755831640409</c:v>
                </c:pt>
                <c:pt idx="21">
                  <c:v>-9.6393536335146912</c:v>
                </c:pt>
                <c:pt idx="22">
                  <c:v>-4.7141804184922869</c:v>
                </c:pt>
                <c:pt idx="23">
                  <c:v>-2.8976161750634444</c:v>
                </c:pt>
                <c:pt idx="24">
                  <c:v>2.796236007670716</c:v>
                </c:pt>
                <c:pt idx="25">
                  <c:v>3.0795300497062694</c:v>
                </c:pt>
                <c:pt idx="26">
                  <c:v>1.7501262368525783</c:v>
                </c:pt>
                <c:pt idx="27">
                  <c:v>-0.57732267946273286</c:v>
                </c:pt>
                <c:pt idx="28">
                  <c:v>4.4913232104121459</c:v>
                </c:pt>
                <c:pt idx="29">
                  <c:v>7.8425355632027793</c:v>
                </c:pt>
                <c:pt idx="30">
                  <c:v>8.9707310892427117</c:v>
                </c:pt>
                <c:pt idx="31">
                  <c:v>9.9436562058972555</c:v>
                </c:pt>
                <c:pt idx="32">
                  <c:v>7.6986952595468283</c:v>
                </c:pt>
                <c:pt idx="33">
                  <c:v>5.4694010284343841</c:v>
                </c:pt>
                <c:pt idx="34">
                  <c:v>2.2528196581527826</c:v>
                </c:pt>
                <c:pt idx="35">
                  <c:v>2.936709356902778</c:v>
                </c:pt>
                <c:pt idx="36">
                  <c:v>3.0821719771005673</c:v>
                </c:pt>
                <c:pt idx="37">
                  <c:v>5.9816542048870769</c:v>
                </c:pt>
                <c:pt idx="38">
                  <c:v>9.5120772489078789</c:v>
                </c:pt>
                <c:pt idx="39">
                  <c:v>10.126606377915293</c:v>
                </c:pt>
                <c:pt idx="40">
                  <c:v>7.146864131044528</c:v>
                </c:pt>
                <c:pt idx="41">
                  <c:v>9.0797512546366921</c:v>
                </c:pt>
                <c:pt idx="42">
                  <c:v>3.9223999930776188</c:v>
                </c:pt>
                <c:pt idx="43">
                  <c:v>6.4068874904916528</c:v>
                </c:pt>
                <c:pt idx="44">
                  <c:v>17.453752181500892</c:v>
                </c:pt>
                <c:pt idx="45">
                  <c:v>8.6023387426132913</c:v>
                </c:pt>
                <c:pt idx="46">
                  <c:v>3.5620316402997565</c:v>
                </c:pt>
                <c:pt idx="47">
                  <c:v>2.3858651502843387</c:v>
                </c:pt>
                <c:pt idx="48">
                  <c:v>11.570407571952845</c:v>
                </c:pt>
                <c:pt idx="49">
                  <c:v>11.574059861857243</c:v>
                </c:pt>
                <c:pt idx="50">
                  <c:v>8.5135634919358836</c:v>
                </c:pt>
                <c:pt idx="51">
                  <c:v>10.465974277394729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E-E340-8F56-F7144AECE89B}"/>
            </c:ext>
          </c:extLst>
        </c:ser>
        <c:ser>
          <c:idx val="1"/>
          <c:order val="1"/>
          <c:tx>
            <c:strRef>
              <c:f>'QA2-GA1GA6'!$L$3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'QA2-GA1GA6'!$M$5:$M$56</c:f>
              <c:numCache>
                <c:formatCode>#,##0.0</c:formatCode>
                <c:ptCount val="52"/>
                <c:pt idx="0">
                  <c:v>7.1532916256470598</c:v>
                </c:pt>
                <c:pt idx="1">
                  <c:v>5.3210839473440696</c:v>
                </c:pt>
                <c:pt idx="2">
                  <c:v>3.70409511228535</c:v>
                </c:pt>
                <c:pt idx="3">
                  <c:v>0.80104723724236904</c:v>
                </c:pt>
                <c:pt idx="4">
                  <c:v>-1.9893899204244003</c:v>
                </c:pt>
                <c:pt idx="5">
                  <c:v>-3.8689517899481718</c:v>
                </c:pt>
                <c:pt idx="6">
                  <c:v>-5.5844288189136781</c:v>
                </c:pt>
                <c:pt idx="7">
                  <c:v>-5.0757788173487199</c:v>
                </c:pt>
                <c:pt idx="8">
                  <c:v>-4.2167809435973425</c:v>
                </c:pt>
                <c:pt idx="9">
                  <c:v>-1.710501275073284</c:v>
                </c:pt>
                <c:pt idx="10">
                  <c:v>-2.5557011795544038</c:v>
                </c:pt>
                <c:pt idx="11">
                  <c:v>-2.1329685107309038</c:v>
                </c:pt>
                <c:pt idx="12">
                  <c:v>-1.9289203886253659</c:v>
                </c:pt>
                <c:pt idx="13">
                  <c:v>-5.1681407704580291</c:v>
                </c:pt>
                <c:pt idx="14">
                  <c:v>-5.0468768543059372</c:v>
                </c:pt>
                <c:pt idx="15">
                  <c:v>-8.5494388537207264</c:v>
                </c:pt>
                <c:pt idx="16">
                  <c:v>-11.801157260238693</c:v>
                </c:pt>
                <c:pt idx="17">
                  <c:v>-12.780432030707656</c:v>
                </c:pt>
                <c:pt idx="18">
                  <c:v>-13.593187574990006</c:v>
                </c:pt>
                <c:pt idx="19">
                  <c:v>-10.930266894796715</c:v>
                </c:pt>
                <c:pt idx="20">
                  <c:v>-12.826315069118122</c:v>
                </c:pt>
                <c:pt idx="21">
                  <c:v>-12.660586538821683</c:v>
                </c:pt>
                <c:pt idx="22">
                  <c:v>-7.9487377292626888</c:v>
                </c:pt>
                <c:pt idx="23">
                  <c:v>-7.9938373929832167</c:v>
                </c:pt>
                <c:pt idx="24">
                  <c:v>-1.0906654943582672</c:v>
                </c:pt>
                <c:pt idx="25">
                  <c:v>1.938354328598213</c:v>
                </c:pt>
                <c:pt idx="26">
                  <c:v>0.78672519091964599</c:v>
                </c:pt>
                <c:pt idx="27">
                  <c:v>1.8695154521175317</c:v>
                </c:pt>
                <c:pt idx="28">
                  <c:v>3.9917033525228574</c:v>
                </c:pt>
                <c:pt idx="29">
                  <c:v>4.8831021318216816</c:v>
                </c:pt>
                <c:pt idx="30">
                  <c:v>4.280220351314834</c:v>
                </c:pt>
                <c:pt idx="31">
                  <c:v>5.7823553890969492</c:v>
                </c:pt>
                <c:pt idx="32">
                  <c:v>6.1220336223389182</c:v>
                </c:pt>
                <c:pt idx="33">
                  <c:v>8.4020215390169017</c:v>
                </c:pt>
                <c:pt idx="34">
                  <c:v>7.253209472928801</c:v>
                </c:pt>
                <c:pt idx="35">
                  <c:v>4.3470563937134887</c:v>
                </c:pt>
                <c:pt idx="36">
                  <c:v>5.4965287100609883</c:v>
                </c:pt>
                <c:pt idx="37">
                  <c:v>4.3753757920540037</c:v>
                </c:pt>
                <c:pt idx="38">
                  <c:v>6.5182844663352002</c:v>
                </c:pt>
                <c:pt idx="39">
                  <c:v>7.3554638164715636</c:v>
                </c:pt>
                <c:pt idx="40">
                  <c:v>5.6573589296102345</c:v>
                </c:pt>
                <c:pt idx="41">
                  <c:v>5.6675676873310765</c:v>
                </c:pt>
                <c:pt idx="42">
                  <c:v>6.0906132491122644</c:v>
                </c:pt>
                <c:pt idx="43">
                  <c:v>7.9875682604344078</c:v>
                </c:pt>
                <c:pt idx="44">
                  <c:v>11.427219545767375</c:v>
                </c:pt>
                <c:pt idx="45">
                  <c:v>8.798121278201787</c:v>
                </c:pt>
                <c:pt idx="46">
                  <c:v>5.087993421052639</c:v>
                </c:pt>
                <c:pt idx="47">
                  <c:v>4.2967479674796749</c:v>
                </c:pt>
                <c:pt idx="48">
                  <c:v>8.2000880152559787</c:v>
                </c:pt>
                <c:pt idx="49">
                  <c:v>7.4622263336416861</c:v>
                </c:pt>
                <c:pt idx="50">
                  <c:v>4.1522220570167301</c:v>
                </c:pt>
                <c:pt idx="51">
                  <c:v>6.1355575476478297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E-E340-8F56-F7144AECE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21816915"/>
        <c:axId val="24054940"/>
      </c:lineChart>
      <c:catAx>
        <c:axId val="218169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24054940"/>
        <c:crosses val="autoZero"/>
        <c:auto val="1"/>
        <c:lblAlgn val="ctr"/>
        <c:lblOffset val="100"/>
        <c:noMultiLvlLbl val="0"/>
      </c:catAx>
      <c:valAx>
        <c:axId val="24054940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21816915"/>
        <c:crossesAt val="0"/>
        <c:crossBetween val="between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38011401319200799"/>
          <c:y val="7.8742027333532597E-2"/>
          <c:w val="0.14920006873349501"/>
          <c:h val="0.133014658354011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IIIA-8.6. Evolució de la variació de l'IPH de 2a mà a Espanya i a les Illes Balears (2008-2020)</a:t>
            </a:r>
          </a:p>
        </c:rich>
      </c:tx>
      <c:layout>
        <c:manualLayout>
          <c:xMode val="edge"/>
          <c:yMode val="edge"/>
          <c:x val="0.21262695580565499"/>
          <c:y val="3.9061647572285897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5380181169407E-2"/>
          <c:y val="0.201963993453355"/>
          <c:w val="0.90875651935218205"/>
          <c:h val="0.51249318057828697"/>
        </c:manualLayout>
      </c:layout>
      <c:lineChart>
        <c:grouping val="standard"/>
        <c:varyColors val="0"/>
        <c:ser>
          <c:idx val="0"/>
          <c:order val="0"/>
          <c:tx>
            <c:strRef>
              <c:f>'QA2-GA1GA6'!$I$3:$I$3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'QA2-GA1GA6'!$K$5:$K$56</c:f>
              <c:numCache>
                <c:formatCode>#,##0.0</c:formatCode>
                <c:ptCount val="52"/>
                <c:pt idx="0">
                  <c:v>1.0725679169884701</c:v>
                </c:pt>
                <c:pt idx="1">
                  <c:v>-2.0793741702027999</c:v>
                </c:pt>
                <c:pt idx="2">
                  <c:v>-6.4207958078782399</c:v>
                </c:pt>
                <c:pt idx="3">
                  <c:v>-10.108628282498801</c:v>
                </c:pt>
                <c:pt idx="4">
                  <c:v>-12.834569279430131</c:v>
                </c:pt>
                <c:pt idx="5">
                  <c:v>-13.837176070239332</c:v>
                </c:pt>
                <c:pt idx="6">
                  <c:v>-12.066178240979609</c:v>
                </c:pt>
                <c:pt idx="7">
                  <c:v>-6.7309716143735372</c:v>
                </c:pt>
                <c:pt idx="8">
                  <c:v>-1.8044321794216889</c:v>
                </c:pt>
                <c:pt idx="9">
                  <c:v>-1.6322374612382173</c:v>
                </c:pt>
                <c:pt idx="10">
                  <c:v>-0.73146880500685185</c:v>
                </c:pt>
                <c:pt idx="11">
                  <c:v>-1.6411557347070671</c:v>
                </c:pt>
                <c:pt idx="12">
                  <c:v>-5.4009781849235328</c:v>
                </c:pt>
                <c:pt idx="13">
                  <c:v>-4.7019337839745319</c:v>
                </c:pt>
                <c:pt idx="14">
                  <c:v>-7.7618409646150184</c:v>
                </c:pt>
                <c:pt idx="15">
                  <c:v>-10.557129068497916</c:v>
                </c:pt>
                <c:pt idx="16">
                  <c:v>-14.128499093169633</c:v>
                </c:pt>
                <c:pt idx="17">
                  <c:v>-15.344864473446007</c:v>
                </c:pt>
                <c:pt idx="18">
                  <c:v>-14.160849616800952</c:v>
                </c:pt>
                <c:pt idx="19">
                  <c:v>-12.563022980168769</c:v>
                </c:pt>
                <c:pt idx="20">
                  <c:v>-10.812618863308398</c:v>
                </c:pt>
                <c:pt idx="21">
                  <c:v>-9.1768891308151463</c:v>
                </c:pt>
                <c:pt idx="22">
                  <c:v>-6.1393293320194608</c:v>
                </c:pt>
                <c:pt idx="23">
                  <c:v>-3.9048669209213904</c:v>
                </c:pt>
                <c:pt idx="24">
                  <c:v>-0.56363383088841035</c:v>
                </c:pt>
                <c:pt idx="25">
                  <c:v>-0.52655800164816968</c:v>
                </c:pt>
                <c:pt idx="26">
                  <c:v>0.27996055101326967</c:v>
                </c:pt>
                <c:pt idx="27">
                  <c:v>0.96956553778779764</c:v>
                </c:pt>
                <c:pt idx="28">
                  <c:v>2.706984061984774</c:v>
                </c:pt>
                <c:pt idx="29">
                  <c:v>7.3505836785195733</c:v>
                </c:pt>
                <c:pt idx="30">
                  <c:v>8.52870573057114</c:v>
                </c:pt>
                <c:pt idx="31">
                  <c:v>6.64671782467261</c:v>
                </c:pt>
                <c:pt idx="32">
                  <c:v>8.9089173110619146</c:v>
                </c:pt>
                <c:pt idx="33">
                  <c:v>4.9710855207111715</c:v>
                </c:pt>
                <c:pt idx="34">
                  <c:v>5.7459952449623986</c:v>
                </c:pt>
                <c:pt idx="35">
                  <c:v>6.048666986029505</c:v>
                </c:pt>
                <c:pt idx="36">
                  <c:v>5.842967244701347</c:v>
                </c:pt>
                <c:pt idx="37">
                  <c:v>7.5532046936612751</c:v>
                </c:pt>
                <c:pt idx="38">
                  <c:v>9.0338631651692971</c:v>
                </c:pt>
                <c:pt idx="39">
                  <c:v>9.7184578793074738</c:v>
                </c:pt>
                <c:pt idx="40">
                  <c:v>8.2237291221044053</c:v>
                </c:pt>
                <c:pt idx="41">
                  <c:v>8.3907392940842271</c:v>
                </c:pt>
                <c:pt idx="42">
                  <c:v>7.2433638414928003</c:v>
                </c:pt>
                <c:pt idx="43">
                  <c:v>6.3722524702561012</c:v>
                </c:pt>
                <c:pt idx="44">
                  <c:v>12.021867115222861</c:v>
                </c:pt>
                <c:pt idx="45">
                  <c:v>10.050778050778074</c:v>
                </c:pt>
                <c:pt idx="46">
                  <c:v>1.3711583924349791</c:v>
                </c:pt>
                <c:pt idx="47">
                  <c:v>0.62954186413903823</c:v>
                </c:pt>
                <c:pt idx="48">
                  <c:v>1.7027794044776723</c:v>
                </c:pt>
                <c:pt idx="49">
                  <c:v>2.7193165242758832</c:v>
                </c:pt>
                <c:pt idx="50">
                  <c:v>4.2925995024875707</c:v>
                </c:pt>
                <c:pt idx="51">
                  <c:v>5.6045275791423599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4-EC43-ABA4-22A0009408B4}"/>
            </c:ext>
          </c:extLst>
        </c:ser>
        <c:ser>
          <c:idx val="1"/>
          <c:order val="1"/>
          <c:tx>
            <c:strRef>
              <c:f>'QA2-GA1GA6'!$L$3:$L$3</c:f>
              <c:strCache>
                <c:ptCount val="1"/>
                <c:pt idx="0">
                  <c:v>Espanya</c:v>
                </c:pt>
              </c:strCache>
            </c:strRef>
          </c:tx>
          <c:spPr>
            <a:ln w="25560">
              <a:solidFill>
                <a:srgbClr val="96969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'QA2-GA1GA6'!$A$5:$B$56</c:f>
              <c:multiLvlStrCache>
                <c:ptCount val="52"/>
                <c:lvl>
                  <c:pt idx="0">
                    <c:v>1r trim.</c:v>
                  </c:pt>
                  <c:pt idx="1">
                    <c:v>2n trim.</c:v>
                  </c:pt>
                  <c:pt idx="2">
                    <c:v>3r trim.</c:v>
                  </c:pt>
                  <c:pt idx="3">
                    <c:v>4t trim.</c:v>
                  </c:pt>
                  <c:pt idx="4">
                    <c:v>1r trim.</c:v>
                  </c:pt>
                  <c:pt idx="5">
                    <c:v>2n trim.</c:v>
                  </c:pt>
                  <c:pt idx="6">
                    <c:v>3r trim.</c:v>
                  </c:pt>
                  <c:pt idx="7">
                    <c:v>4t trim.</c:v>
                  </c:pt>
                  <c:pt idx="8">
                    <c:v>1r trim.</c:v>
                  </c:pt>
                  <c:pt idx="9">
                    <c:v>2n trim.</c:v>
                  </c:pt>
                  <c:pt idx="10">
                    <c:v>3r trim.</c:v>
                  </c:pt>
                  <c:pt idx="11">
                    <c:v>4t trim.</c:v>
                  </c:pt>
                  <c:pt idx="12">
                    <c:v>1r trim.</c:v>
                  </c:pt>
                  <c:pt idx="13">
                    <c:v>2n trim.</c:v>
                  </c:pt>
                  <c:pt idx="14">
                    <c:v>3r trim.</c:v>
                  </c:pt>
                  <c:pt idx="15">
                    <c:v>4t trim.</c:v>
                  </c:pt>
                  <c:pt idx="16">
                    <c:v>1r trim.</c:v>
                  </c:pt>
                  <c:pt idx="17">
                    <c:v>2n trim.</c:v>
                  </c:pt>
                  <c:pt idx="18">
                    <c:v>3r trim.</c:v>
                  </c:pt>
                  <c:pt idx="19">
                    <c:v>4t trim.</c:v>
                  </c:pt>
                  <c:pt idx="20">
                    <c:v>1r trim.</c:v>
                  </c:pt>
                  <c:pt idx="21">
                    <c:v>2n trim.</c:v>
                  </c:pt>
                  <c:pt idx="22">
                    <c:v>3r trim.</c:v>
                  </c:pt>
                  <c:pt idx="23">
                    <c:v>4t trim.</c:v>
                  </c:pt>
                  <c:pt idx="24">
                    <c:v>1r trim.</c:v>
                  </c:pt>
                  <c:pt idx="25">
                    <c:v>2n trim.</c:v>
                  </c:pt>
                  <c:pt idx="26">
                    <c:v>3r trim.</c:v>
                  </c:pt>
                  <c:pt idx="27">
                    <c:v>4t trim.</c:v>
                  </c:pt>
                  <c:pt idx="28">
                    <c:v>1r trim.</c:v>
                  </c:pt>
                  <c:pt idx="29">
                    <c:v>2n trim.</c:v>
                  </c:pt>
                  <c:pt idx="30">
                    <c:v>3r trim.</c:v>
                  </c:pt>
                  <c:pt idx="31">
                    <c:v>4t trim.</c:v>
                  </c:pt>
                  <c:pt idx="32">
                    <c:v>1r trim.</c:v>
                  </c:pt>
                  <c:pt idx="33">
                    <c:v>2n trim.</c:v>
                  </c:pt>
                  <c:pt idx="34">
                    <c:v>3r trim.</c:v>
                  </c:pt>
                  <c:pt idx="35">
                    <c:v>4t trim.</c:v>
                  </c:pt>
                  <c:pt idx="36">
                    <c:v>1r trim.</c:v>
                  </c:pt>
                  <c:pt idx="37">
                    <c:v>2n trim.</c:v>
                  </c:pt>
                  <c:pt idx="38">
                    <c:v>3r trim.</c:v>
                  </c:pt>
                  <c:pt idx="39">
                    <c:v>4t trim.</c:v>
                  </c:pt>
                  <c:pt idx="40">
                    <c:v>1r trim.</c:v>
                  </c:pt>
                  <c:pt idx="41">
                    <c:v>2n trim.</c:v>
                  </c:pt>
                  <c:pt idx="42">
                    <c:v>3r trim.</c:v>
                  </c:pt>
                  <c:pt idx="43">
                    <c:v>4t trim.</c:v>
                  </c:pt>
                  <c:pt idx="44">
                    <c:v>1r trim.</c:v>
                  </c:pt>
                  <c:pt idx="45">
                    <c:v>2n trim.</c:v>
                  </c:pt>
                  <c:pt idx="46">
                    <c:v>3r trim.</c:v>
                  </c:pt>
                  <c:pt idx="47">
                    <c:v>4t trim.</c:v>
                  </c:pt>
                  <c:pt idx="48">
                    <c:v>1r trim.</c:v>
                  </c:pt>
                  <c:pt idx="49">
                    <c:v>2n trim.</c:v>
                  </c:pt>
                  <c:pt idx="50">
                    <c:v>3r trim.</c:v>
                  </c:pt>
                  <c:pt idx="51">
                    <c:v>4t trim.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'QA2-GA1GA6'!$N$5:$N$56</c:f>
              <c:numCache>
                <c:formatCode>#,##0.0</c:formatCode>
                <c:ptCount val="52"/>
                <c:pt idx="0">
                  <c:v>-0.65101789995010195</c:v>
                </c:pt>
                <c:pt idx="1">
                  <c:v>-4.9097703838386302</c:v>
                </c:pt>
                <c:pt idx="2">
                  <c:v>-8.5886127177875302</c:v>
                </c:pt>
                <c:pt idx="3">
                  <c:v>-10.737514623605099</c:v>
                </c:pt>
                <c:pt idx="4">
                  <c:v>-12.537969722208619</c:v>
                </c:pt>
                <c:pt idx="5">
                  <c:v>-11.174224730158123</c:v>
                </c:pt>
                <c:pt idx="6">
                  <c:v>-8.2496348289189729</c:v>
                </c:pt>
                <c:pt idx="7">
                  <c:v>-3.4850161959540493</c:v>
                </c:pt>
                <c:pt idx="8">
                  <c:v>-1.3843083709694337</c:v>
                </c:pt>
                <c:pt idx="9">
                  <c:v>-1.1920121164543662E-2</c:v>
                </c:pt>
                <c:pt idx="10">
                  <c:v>-1.7631975654771037</c:v>
                </c:pt>
                <c:pt idx="11">
                  <c:v>-1.6260105398692715</c:v>
                </c:pt>
                <c:pt idx="12">
                  <c:v>-6.2703247703034588</c:v>
                </c:pt>
                <c:pt idx="13">
                  <c:v>-8.2707452366426075</c:v>
                </c:pt>
                <c:pt idx="14">
                  <c:v>-9.6088343910221923</c:v>
                </c:pt>
                <c:pt idx="15">
                  <c:v>-13.696572638324655</c:v>
                </c:pt>
                <c:pt idx="16">
                  <c:v>-13.2515699925004</c:v>
                </c:pt>
                <c:pt idx="17">
                  <c:v>-15.720347081533582</c:v>
                </c:pt>
                <c:pt idx="18">
                  <c:v>-16.361905517432863</c:v>
                </c:pt>
                <c:pt idx="19">
                  <c:v>-14.040409063033488</c:v>
                </c:pt>
                <c:pt idx="20">
                  <c:v>-15.297692858515122</c:v>
                </c:pt>
                <c:pt idx="21">
                  <c:v>-12.10881515211989</c:v>
                </c:pt>
                <c:pt idx="22">
                  <c:v>-8.0034145878782113</c:v>
                </c:pt>
                <c:pt idx="23">
                  <c:v>-7.7233812810921343</c:v>
                </c:pt>
                <c:pt idx="24">
                  <c:v>-1.7268753350653587</c:v>
                </c:pt>
                <c:pt idx="25">
                  <c:v>0.23324698378623943</c:v>
                </c:pt>
                <c:pt idx="26">
                  <c:v>0.14331078851863577</c:v>
                </c:pt>
                <c:pt idx="27">
                  <c:v>1.7406203963933997</c:v>
                </c:pt>
                <c:pt idx="28">
                  <c:v>1.1036392820050311</c:v>
                </c:pt>
                <c:pt idx="29">
                  <c:v>3.8437380945026245</c:v>
                </c:pt>
                <c:pt idx="30">
                  <c:v>4.5330532991527006</c:v>
                </c:pt>
                <c:pt idx="31">
                  <c:v>3.9659474835436637</c:v>
                </c:pt>
                <c:pt idx="32">
                  <c:v>6.3918317371047806</c:v>
                </c:pt>
                <c:pt idx="33">
                  <c:v>3.1660254630547779</c:v>
                </c:pt>
                <c:pt idx="34">
                  <c:v>3.4963657494041289</c:v>
                </c:pt>
                <c:pt idx="35">
                  <c:v>4.506079552750375</c:v>
                </c:pt>
                <c:pt idx="36">
                  <c:v>5.3153618834911764</c:v>
                </c:pt>
                <c:pt idx="37">
                  <c:v>5.7849968763515669</c:v>
                </c:pt>
                <c:pt idx="38">
                  <c:v>6.7060637204522155</c:v>
                </c:pt>
                <c:pt idx="39">
                  <c:v>7.1652032551061895</c:v>
                </c:pt>
                <c:pt idx="40">
                  <c:v>6.322291471805741</c:v>
                </c:pt>
                <c:pt idx="41">
                  <c:v>6.9377816543102266</c:v>
                </c:pt>
                <c:pt idx="42">
                  <c:v>7.3030651648518186</c:v>
                </c:pt>
                <c:pt idx="43">
                  <c:v>6.4083115783532207</c:v>
                </c:pt>
                <c:pt idx="44">
                  <c:v>8.631652295096238</c:v>
                </c:pt>
                <c:pt idx="45">
                  <c:v>6.7315208156329742</c:v>
                </c:pt>
                <c:pt idx="46">
                  <c:v>2.7750997340425743</c:v>
                </c:pt>
                <c:pt idx="47">
                  <c:v>1.0940737670948941</c:v>
                </c:pt>
                <c:pt idx="48">
                  <c:v>0.40250160359203146</c:v>
                </c:pt>
                <c:pt idx="49">
                  <c:v>0.7618031729858421</c:v>
                </c:pt>
                <c:pt idx="50">
                  <c:v>1.7920248425104424</c:v>
                </c:pt>
                <c:pt idx="51">
                  <c:v>2.7137820775600563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4-EC43-ABA4-22A000940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28961144"/>
        <c:axId val="88053428"/>
      </c:lineChart>
      <c:catAx>
        <c:axId val="28961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88053428"/>
        <c:crosses val="autoZero"/>
        <c:auto val="1"/>
        <c:lblAlgn val="ctr"/>
        <c:lblOffset val="100"/>
        <c:noMultiLvlLbl val="0"/>
      </c:catAx>
      <c:valAx>
        <c:axId val="88053428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28961144"/>
        <c:crossesAt val="0"/>
        <c:crossBetween val="between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46352623847024499"/>
          <c:y val="9.5261887219628499E-2"/>
          <c:w val="0.14898986706162801"/>
          <c:h val="0.138577172266101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III-8.1. Esforç (nombre d'anys) per accedir a habitatge lliure 
per comunitats autònomes (2019)</a:t>
            </a:r>
          </a:p>
        </c:rich>
      </c:tx>
      <c:layout>
        <c:manualLayout>
          <c:xMode val="edge"/>
          <c:yMode val="edge"/>
          <c:x val="0.15087547046309899"/>
          <c:y val="3.20753555377700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20504009163799"/>
          <c:y val="0.16185433725297099"/>
          <c:w val="0.653166421207658"/>
          <c:h val="0.77387182170781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'QA8'!$B$3</c:f>
              <c:strCache>
                <c:ptCount val="1"/>
                <c:pt idx="0">
                  <c:v>Amb renda íntegra per llar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'QA8'!$B$4:$B$21</c:f>
              <c:numCache>
                <c:formatCode>0.0</c:formatCode>
                <c:ptCount val="18"/>
                <c:pt idx="0">
                  <c:v>7.2855824272137166</c:v>
                </c:pt>
                <c:pt idx="1">
                  <c:v>6.1625698971992282</c:v>
                </c:pt>
                <c:pt idx="2">
                  <c:v>5.0968947982660886</c:v>
                </c:pt>
                <c:pt idx="3">
                  <c:v>4.9234636207579561</c:v>
                </c:pt>
                <c:pt idx="4">
                  <c:v>4.9148459284882282</c:v>
                </c:pt>
                <c:pt idx="5">
                  <c:v>4.8128161960757501</c:v>
                </c:pt>
                <c:pt idx="6">
                  <c:v>3.9701012651770231</c:v>
                </c:pt>
                <c:pt idx="7">
                  <c:v>3.897504318352182</c:v>
                </c:pt>
                <c:pt idx="8">
                  <c:v>3.8302237928703673</c:v>
                </c:pt>
                <c:pt idx="9">
                  <c:v>3.7386123012916048</c:v>
                </c:pt>
                <c:pt idx="10">
                  <c:v>3.4303683601100015</c:v>
                </c:pt>
                <c:pt idx="11">
                  <c:v>3.4293992561727333</c:v>
                </c:pt>
                <c:pt idx="12">
                  <c:v>3.4182067767159001</c:v>
                </c:pt>
                <c:pt idx="13">
                  <c:v>3.3940015582277367</c:v>
                </c:pt>
                <c:pt idx="14">
                  <c:v>3.2641782903452037</c:v>
                </c:pt>
                <c:pt idx="15">
                  <c:v>3.2213749460442744</c:v>
                </c:pt>
                <c:pt idx="16">
                  <c:v>3.1855504443609961</c:v>
                </c:pt>
                <c:pt idx="17">
                  <c:v>3.1530523456960973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5C46-893D-3BAD736DC9E7}"/>
            </c:ext>
          </c:extLst>
        </c:ser>
        <c:ser>
          <c:idx val="1"/>
          <c:order val="1"/>
          <c:tx>
            <c:strRef>
              <c:f>'QA8'!$C$3</c:f>
              <c:strCache>
                <c:ptCount val="1"/>
                <c:pt idx="0">
                  <c:v>Amb renda íntegra per persona</c:v>
                </c:pt>
              </c:strCache>
            </c:strRef>
          </c:tx>
          <c:spPr>
            <a:solidFill>
              <a:srgbClr val="FFC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'QA8'!$C$4:$C$21</c:f>
              <c:numCache>
                <c:formatCode>0.0</c:formatCode>
                <c:ptCount val="18"/>
                <c:pt idx="0">
                  <c:v>14.441036916395223</c:v>
                </c:pt>
                <c:pt idx="1">
                  <c:v>12.000747741321922</c:v>
                </c:pt>
                <c:pt idx="2">
                  <c:v>9.5194939946619215</c:v>
                </c:pt>
                <c:pt idx="3">
                  <c:v>9.2985660132674948</c:v>
                </c:pt>
                <c:pt idx="4">
                  <c:v>10.123046165030898</c:v>
                </c:pt>
                <c:pt idx="5">
                  <c:v>9.8823699726258152</c:v>
                </c:pt>
                <c:pt idx="6">
                  <c:v>7.520116441996425</c:v>
                </c:pt>
                <c:pt idx="7">
                  <c:v>7.674696765498652</c:v>
                </c:pt>
                <c:pt idx="8">
                  <c:v>7.3459037876225901</c:v>
                </c:pt>
                <c:pt idx="9">
                  <c:v>7.2446438240779738</c:v>
                </c:pt>
                <c:pt idx="10">
                  <c:v>6.3502532018648514</c:v>
                </c:pt>
                <c:pt idx="11">
                  <c:v>7.3026563760357845</c:v>
                </c:pt>
                <c:pt idx="12">
                  <c:v>5.5254704791865601</c:v>
                </c:pt>
                <c:pt idx="13">
                  <c:v>6.3895596944705817</c:v>
                </c:pt>
                <c:pt idx="14">
                  <c:v>6.5370162297128589</c:v>
                </c:pt>
                <c:pt idx="15">
                  <c:v>5.8474409558988132</c:v>
                </c:pt>
                <c:pt idx="16">
                  <c:v>5.9071229617594145</c:v>
                </c:pt>
                <c:pt idx="17">
                  <c:v>6.2830627369872456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4-5C46-893D-3BAD736DC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412108"/>
        <c:axId val="15626950"/>
      </c:barChart>
      <c:catAx>
        <c:axId val="344121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15626950"/>
        <c:crosses val="autoZero"/>
        <c:auto val="1"/>
        <c:lblAlgn val="ctr"/>
        <c:lblOffset val="100"/>
        <c:noMultiLvlLbl val="0"/>
      </c:catAx>
      <c:valAx>
        <c:axId val="1562695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34412108"/>
        <c:crosses val="max"/>
        <c:crossBetween val="between"/>
      </c:valAx>
      <c:spPr>
        <a:noFill/>
        <a:ln w="3240">
          <a:solidFill>
            <a:srgbClr val="969696"/>
          </a:solidFill>
          <a:round/>
        </a:ln>
      </c:spPr>
    </c:plotArea>
    <c:legend>
      <c:legendPos val="t"/>
      <c:layout>
        <c:manualLayout>
          <c:xMode val="edge"/>
          <c:yMode val="edge"/>
          <c:x val="0.18110093484949499"/>
          <c:y val="9.7593947302965403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III-8.2. Esforç (nombre d'anys) per accedir a habitatge nou
per comunitats autònomes (2019)</a:t>
            </a:r>
          </a:p>
        </c:rich>
      </c:tx>
      <c:layout>
        <c:manualLayout>
          <c:xMode val="edge"/>
          <c:yMode val="edge"/>
          <c:x val="0.15095729013254799"/>
          <c:y val="3.20753555377700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28685976108702"/>
          <c:y val="0.16185433725297099"/>
          <c:w val="0.65308460153821002"/>
          <c:h val="0.77387182170781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'QA8'!$D$3</c:f>
              <c:strCache>
                <c:ptCount val="1"/>
                <c:pt idx="0">
                  <c:v>Amb renda íntegra per llar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'QA8'!$D$4:$D$21</c:f>
              <c:numCache>
                <c:formatCode>0.0</c:formatCode>
                <c:ptCount val="18"/>
                <c:pt idx="0">
                  <c:v>10.625923694229137</c:v>
                </c:pt>
                <c:pt idx="1">
                  <c:v>3.85763008814983</c:v>
                </c:pt>
                <c:pt idx="2">
                  <c:v>3.9377149526032484</c:v>
                </c:pt>
                <c:pt idx="3">
                  <c:v>7.2984094810511033</c:v>
                </c:pt>
                <c:pt idx="4">
                  <c:v>7.6662578094666616</c:v>
                </c:pt>
                <c:pt idx="5">
                  <c:v>5.550501640801258</c:v>
                </c:pt>
                <c:pt idx="6">
                  <c:v>7.1511338128762372</c:v>
                </c:pt>
                <c:pt idx="7">
                  <c:v>6.5597081445751719</c:v>
                </c:pt>
                <c:pt idx="8">
                  <c:v>4.1789828665471536</c:v>
                </c:pt>
                <c:pt idx="9">
                  <c:v>9.9965769374068554</c:v>
                </c:pt>
                <c:pt idx="10">
                  <c:v>4.7858995513098854</c:v>
                </c:pt>
                <c:pt idx="11">
                  <c:v>7.1700308206205445</c:v>
                </c:pt>
                <c:pt idx="12">
                  <c:v>6.5648882085276101</c:v>
                </c:pt>
                <c:pt idx="13">
                  <c:v>5.5103857348660803</c:v>
                </c:pt>
                <c:pt idx="14">
                  <c:v>4.9924549988311391</c:v>
                </c:pt>
                <c:pt idx="15">
                  <c:v>4.3900043164580378</c:v>
                </c:pt>
                <c:pt idx="16">
                  <c:v>4.9454132244335964</c:v>
                </c:pt>
                <c:pt idx="17">
                  <c:v>4.3778240035981177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6449-98D9-6E6B710F25B3}"/>
            </c:ext>
          </c:extLst>
        </c:ser>
        <c:ser>
          <c:idx val="1"/>
          <c:order val="1"/>
          <c:tx>
            <c:strRef>
              <c:f>'QA8'!$E$3</c:f>
              <c:strCache>
                <c:ptCount val="1"/>
                <c:pt idx="0">
                  <c:v>Amb renda íntegra per persona</c:v>
                </c:pt>
              </c:strCache>
            </c:strRef>
          </c:tx>
          <c:spPr>
            <a:solidFill>
              <a:srgbClr val="FFC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'QA8'!$E$4:$E$21</c:f>
              <c:numCache>
                <c:formatCode>0.0</c:formatCode>
                <c:ptCount val="18"/>
                <c:pt idx="0">
                  <c:v>21.062057546145493</c:v>
                </c:pt>
                <c:pt idx="1">
                  <c:v>7.5121980504041845</c:v>
                </c:pt>
                <c:pt idx="2">
                  <c:v>7.3544884341637005</c:v>
                </c:pt>
                <c:pt idx="3">
                  <c:v>13.783943089430895</c:v>
                </c:pt>
                <c:pt idx="4">
                  <c:v>15.790094511086878</c:v>
                </c:pt>
                <c:pt idx="5">
                  <c:v>11.397092370323577</c:v>
                </c:pt>
                <c:pt idx="6">
                  <c:v>13.54558873266657</c:v>
                </c:pt>
                <c:pt idx="7">
                  <c:v>12.916924977538185</c:v>
                </c:pt>
                <c:pt idx="8">
                  <c:v>8.0147813098861462</c:v>
                </c:pt>
                <c:pt idx="9">
                  <c:v>19.371262258588533</c:v>
                </c:pt>
                <c:pt idx="10">
                  <c:v>0</c:v>
                </c:pt>
                <c:pt idx="11">
                  <c:v>15.268059323898218</c:v>
                </c:pt>
                <c:pt idx="12">
                  <c:v>9.6333010469046201</c:v>
                </c:pt>
                <c:pt idx="13">
                  <c:v>10.37387225327946</c:v>
                </c:pt>
                <c:pt idx="14">
                  <c:v>9.9981546504369536</c:v>
                </c:pt>
                <c:pt idx="15">
                  <c:v>7.9687374076561444</c:v>
                </c:pt>
                <c:pt idx="16">
                  <c:v>9.1705231242383807</c:v>
                </c:pt>
                <c:pt idx="17">
                  <c:v>8.7236556359875905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D-6449-98D9-6E6B710F2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159073"/>
        <c:axId val="50017497"/>
      </c:barChart>
      <c:catAx>
        <c:axId val="74159073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50017497"/>
        <c:crosses val="autoZero"/>
        <c:auto val="1"/>
        <c:lblAlgn val="ctr"/>
        <c:lblOffset val="100"/>
        <c:noMultiLvlLbl val="0"/>
      </c:catAx>
      <c:valAx>
        <c:axId val="50017497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4159073"/>
        <c:crosses val="max"/>
        <c:crossBetween val="between"/>
      </c:valAx>
      <c:spPr>
        <a:noFill/>
        <a:ln w="3240">
          <a:solidFill>
            <a:srgbClr val="969696"/>
          </a:solidFill>
          <a:round/>
        </a:ln>
      </c:spPr>
    </c:plotArea>
    <c:legend>
      <c:legendPos val="t"/>
      <c:layout>
        <c:manualLayout>
          <c:xMode val="edge"/>
          <c:yMode val="edge"/>
          <c:x val="0.18110093484949499"/>
          <c:y val="9.7593947302965403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n-GB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GB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III-8.3. Esforç (nombre d'anys) per accedir a habitatge de segona mà
per comunitats autònomes (2019)</a:t>
            </a:r>
          </a:p>
        </c:rich>
      </c:tx>
      <c:layout>
        <c:manualLayout>
          <c:xMode val="edge"/>
          <c:yMode val="edge"/>
          <c:x val="0.15087547046309899"/>
          <c:y val="3.2020314629010303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28685976108702"/>
          <c:y val="0.161835748792271"/>
          <c:w val="0.65308460153821002"/>
          <c:h val="0.77387588257153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'QA8'!$F$3</c:f>
              <c:strCache>
                <c:ptCount val="1"/>
                <c:pt idx="0">
                  <c:v>Amb renda íntegra per llar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'QA8'!$F$4:$F$21</c:f>
              <c:numCache>
                <c:formatCode>0.0</c:formatCode>
                <c:ptCount val="18"/>
                <c:pt idx="0">
                  <c:v>6.9771048451151714</c:v>
                </c:pt>
                <c:pt idx="1">
                  <c:v>5.9229500891265596</c:v>
                </c:pt>
                <c:pt idx="2">
                  <c:v>4.8501030105273184</c:v>
                </c:pt>
                <c:pt idx="3">
                  <c:v>4.7353354020863598</c:v>
                </c:pt>
                <c:pt idx="4">
                  <c:v>4.6470138717306124</c:v>
                </c:pt>
                <c:pt idx="5">
                  <c:v>4.7625051275039318</c:v>
                </c:pt>
                <c:pt idx="6">
                  <c:v>3.6653345321905926</c:v>
                </c:pt>
                <c:pt idx="7">
                  <c:v>3.6173842192745167</c:v>
                </c:pt>
                <c:pt idx="8">
                  <c:v>3.7876583301495867</c:v>
                </c:pt>
                <c:pt idx="9">
                  <c:v>3.5306080787382017</c:v>
                </c:pt>
                <c:pt idx="10">
                  <c:v>3.3025452308583008</c:v>
                </c:pt>
                <c:pt idx="11">
                  <c:v>3.2479295085918936</c:v>
                </c:pt>
                <c:pt idx="12">
                  <c:v>3.3025452308583008</c:v>
                </c:pt>
                <c:pt idx="13">
                  <c:v>3.0997758210096142</c:v>
                </c:pt>
                <c:pt idx="14">
                  <c:v>3.1953206576794204</c:v>
                </c:pt>
                <c:pt idx="15">
                  <c:v>3.1415335758771659</c:v>
                </c:pt>
                <c:pt idx="16">
                  <c:v>3.0525996682939041</c:v>
                </c:pt>
                <c:pt idx="17">
                  <c:v>3.0323770066426792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0-204B-BD46-E7A37B2CE6C9}"/>
            </c:ext>
          </c:extLst>
        </c:ser>
        <c:ser>
          <c:idx val="1"/>
          <c:order val="1"/>
          <c:tx>
            <c:strRef>
              <c:f>'QA8'!$G$3</c:f>
              <c:strCache>
                <c:ptCount val="1"/>
                <c:pt idx="0">
                  <c:v>Amb renda íntegra per persona</c:v>
                </c:pt>
              </c:strCache>
            </c:strRef>
          </c:tx>
          <c:spPr>
            <a:solidFill>
              <a:srgbClr val="FFC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'QA8'!$A$4:$A$21</c:f>
              <c:strCache>
                <c:ptCount val="18"/>
                <c:pt idx="0">
                  <c:v>Illes Balears</c:v>
                </c:pt>
                <c:pt idx="1">
                  <c:v>Com. de Madrid</c:v>
                </c:pt>
                <c:pt idx="2">
                  <c:v>País Basc</c:v>
                </c:pt>
                <c:pt idx="3">
                  <c:v>Catalunya</c:v>
                </c:pt>
                <c:pt idx="4">
                  <c:v>Andalusia</c:v>
                </c:pt>
                <c:pt idx="5">
                  <c:v>Illes Canàries</c:v>
                </c:pt>
                <c:pt idx="6">
                  <c:v>Navarra</c:v>
                </c:pt>
                <c:pt idx="7">
                  <c:v>Com. Valenciana</c:v>
                </c:pt>
                <c:pt idx="8">
                  <c:v>Cantàbria</c:v>
                </c:pt>
                <c:pt idx="9">
                  <c:v>Galícia</c:v>
                </c:pt>
                <c:pt idx="10">
                  <c:v>La Rioja</c:v>
                </c:pt>
                <c:pt idx="11">
                  <c:v>Reg. de Múrcia</c:v>
                </c:pt>
                <c:pt idx="12">
                  <c:v>La Rioja</c:v>
                </c:pt>
                <c:pt idx="13">
                  <c:v>Aragó</c:v>
                </c:pt>
                <c:pt idx="14">
                  <c:v>Extremadura</c:v>
                </c:pt>
                <c:pt idx="15">
                  <c:v>Astúries</c:v>
                </c:pt>
                <c:pt idx="16">
                  <c:v>Castella i Lleó</c:v>
                </c:pt>
                <c:pt idx="17">
                  <c:v>Castella-la Manxa</c:v>
                </c:pt>
              </c:strCache>
            </c:strRef>
          </c:cat>
          <c:val>
            <c:numRef>
              <c:f>'QA8'!$G$4:$G$21</c:f>
              <c:numCache>
                <c:formatCode>0.0</c:formatCode>
                <c:ptCount val="18"/>
                <c:pt idx="0">
                  <c:v>13.829591476655809</c:v>
                </c:pt>
                <c:pt idx="1">
                  <c:v>11.534121493105088</c:v>
                </c:pt>
                <c:pt idx="2">
                  <c:v>9.0585598309608528</c:v>
                </c:pt>
                <c:pt idx="3">
                  <c:v>8.9432627562471954</c:v>
                </c:pt>
                <c:pt idx="4">
                  <c:v>9.5713958560523444</c:v>
                </c:pt>
                <c:pt idx="5">
                  <c:v>9.779064013476523</c:v>
                </c:pt>
                <c:pt idx="6">
                  <c:v>6.9428310866309122</c:v>
                </c:pt>
                <c:pt idx="7">
                  <c:v>7.1231035810550631</c:v>
                </c:pt>
                <c:pt idx="8">
                  <c:v>7.2642684026603535</c:v>
                </c:pt>
                <c:pt idx="9">
                  <c:v>6.8415754166415974</c:v>
                </c:pt>
                <c:pt idx="10">
                  <c:v>6.1136286908525808</c:v>
                </c:pt>
                <c:pt idx="11">
                  <c:v>6.9162297426120114</c:v>
                </c:pt>
                <c:pt idx="12">
                  <c:v>5.4149823043649201</c:v>
                </c:pt>
                <c:pt idx="13">
                  <c:v>5.8356492500138373</c:v>
                </c:pt>
                <c:pt idx="14">
                  <c:v>6.3991182896379533</c:v>
                </c:pt>
                <c:pt idx="15">
                  <c:v>5.7025128721737186</c:v>
                </c:pt>
                <c:pt idx="16">
                  <c:v>5.6605857946962228</c:v>
                </c:pt>
                <c:pt idx="17">
                  <c:v>6.0425939331265077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0-204B-BD46-E7A37B2C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55457"/>
        <c:axId val="38013463"/>
      </c:barChart>
      <c:catAx>
        <c:axId val="52155457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38013463"/>
        <c:crosses val="autoZero"/>
        <c:auto val="1"/>
        <c:lblAlgn val="ctr"/>
        <c:lblOffset val="100"/>
        <c:noMultiLvlLbl val="0"/>
      </c:catAx>
      <c:valAx>
        <c:axId val="38013463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52155457"/>
        <c:crosses val="max"/>
        <c:crossBetween val="between"/>
      </c:valAx>
      <c:spPr>
        <a:noFill/>
        <a:ln w="3240">
          <a:solidFill>
            <a:srgbClr val="969696"/>
          </a:solidFill>
          <a:round/>
        </a:ln>
      </c:spPr>
    </c:plotArea>
    <c:legend>
      <c:legendPos val="t"/>
      <c:layout>
        <c:manualLayout>
          <c:xMode val="edge"/>
          <c:yMode val="edge"/>
          <c:x val="0.18110093484949499"/>
          <c:y val="9.7593947302965403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842040</xdr:colOff>
      <xdr:row>2</xdr:row>
      <xdr:rowOff>37800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42040" cy="406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54000</xdr:colOff>
      <xdr:row>0</xdr:row>
      <xdr:rowOff>111240</xdr:rowOff>
    </xdr:from>
    <xdr:to>
      <xdr:col>34</xdr:col>
      <xdr:colOff>195840</xdr:colOff>
      <xdr:row>19</xdr:row>
      <xdr:rowOff>19080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56880</xdr:colOff>
      <xdr:row>38</xdr:row>
      <xdr:rowOff>115200</xdr:rowOff>
    </xdr:from>
    <xdr:to>
      <xdr:col>34</xdr:col>
      <xdr:colOff>205200</xdr:colOff>
      <xdr:row>57</xdr:row>
      <xdr:rowOff>41400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54000</xdr:colOff>
      <xdr:row>77</xdr:row>
      <xdr:rowOff>131040</xdr:rowOff>
    </xdr:from>
    <xdr:to>
      <xdr:col>34</xdr:col>
      <xdr:colOff>217440</xdr:colOff>
      <xdr:row>97</xdr:row>
      <xdr:rowOff>42120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62640</xdr:colOff>
      <xdr:row>19</xdr:row>
      <xdr:rowOff>130320</xdr:rowOff>
    </xdr:from>
    <xdr:to>
      <xdr:col>34</xdr:col>
      <xdr:colOff>205560</xdr:colOff>
      <xdr:row>38</xdr:row>
      <xdr:rowOff>57240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57960</xdr:colOff>
      <xdr:row>57</xdr:row>
      <xdr:rowOff>111240</xdr:rowOff>
    </xdr:from>
    <xdr:to>
      <xdr:col>34</xdr:col>
      <xdr:colOff>214920</xdr:colOff>
      <xdr:row>77</xdr:row>
      <xdr:rowOff>3960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67680</xdr:colOff>
      <xdr:row>97</xdr:row>
      <xdr:rowOff>102240</xdr:rowOff>
    </xdr:from>
    <xdr:to>
      <xdr:col>34</xdr:col>
      <xdr:colOff>234000</xdr:colOff>
      <xdr:row>116</xdr:row>
      <xdr:rowOff>23040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263520</xdr:colOff>
      <xdr:row>22</xdr:row>
      <xdr:rowOff>29520</xdr:rowOff>
    </xdr:from>
    <xdr:to>
      <xdr:col>5</xdr:col>
      <xdr:colOff>148320</xdr:colOff>
      <xdr:row>55</xdr:row>
      <xdr:rowOff>9360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273240</xdr:colOff>
      <xdr:row>22</xdr:row>
      <xdr:rowOff>29520</xdr:rowOff>
    </xdr:from>
    <xdr:to>
      <xdr:col>10</xdr:col>
      <xdr:colOff>158040</xdr:colOff>
      <xdr:row>55</xdr:row>
      <xdr:rowOff>9360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244440</xdr:colOff>
      <xdr:row>22</xdr:row>
      <xdr:rowOff>10440</xdr:rowOff>
    </xdr:from>
    <xdr:to>
      <xdr:col>15</xdr:col>
      <xdr:colOff>129240</xdr:colOff>
      <xdr:row>54</xdr:row>
      <xdr:rowOff>133200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zoomScaleNormal="100" workbookViewId="0">
      <selection activeCell="B2" sqref="B2:K2"/>
    </sheetView>
  </sheetViews>
  <sheetFormatPr baseColWidth="10" defaultColWidth="10.625" defaultRowHeight="14.25"/>
  <cols>
    <col min="1" max="1" width="13.375" customWidth="1"/>
  </cols>
  <sheetData>
    <row r="2" spans="1:11" ht="15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</row>
    <row r="4" spans="1:11" ht="1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5">
      <c r="A5" s="64" t="s">
        <v>2</v>
      </c>
      <c r="B5" s="74" t="s">
        <v>3</v>
      </c>
      <c r="C5" s="74"/>
      <c r="D5" s="74"/>
      <c r="E5" s="74"/>
      <c r="F5" s="74"/>
      <c r="G5" s="74"/>
      <c r="H5" s="74"/>
      <c r="I5" s="74"/>
      <c r="J5" s="74"/>
      <c r="K5" s="1"/>
    </row>
    <row r="6" spans="1:11" ht="15">
      <c r="A6" s="65" t="s">
        <v>4</v>
      </c>
      <c r="B6" s="74" t="s">
        <v>5</v>
      </c>
      <c r="C6" s="74"/>
      <c r="D6" s="74"/>
      <c r="E6" s="74"/>
      <c r="F6" s="74"/>
      <c r="G6" s="74"/>
      <c r="H6" s="74"/>
      <c r="I6" s="74"/>
      <c r="J6" s="74"/>
      <c r="K6" s="1"/>
    </row>
    <row r="7" spans="1:11" ht="15.75" customHeight="1">
      <c r="A7" s="65" t="s">
        <v>6</v>
      </c>
      <c r="B7" s="74" t="s">
        <v>7</v>
      </c>
      <c r="C7" s="74"/>
      <c r="D7" s="74"/>
      <c r="E7" s="74"/>
      <c r="F7" s="74"/>
      <c r="G7" s="74"/>
      <c r="H7" s="74"/>
      <c r="I7" s="74"/>
      <c r="J7" s="74"/>
      <c r="K7" s="1"/>
    </row>
    <row r="8" spans="1:11" ht="15.75" customHeight="1">
      <c r="A8" s="65" t="s">
        <v>8</v>
      </c>
      <c r="B8" s="74" t="s">
        <v>9</v>
      </c>
      <c r="C8" s="74"/>
      <c r="D8" s="74"/>
      <c r="E8" s="74"/>
      <c r="F8" s="74"/>
      <c r="G8" s="74"/>
      <c r="H8" s="74"/>
      <c r="I8" s="74"/>
      <c r="J8" s="74"/>
    </row>
    <row r="9" spans="1:11" ht="15" customHeight="1">
      <c r="A9" s="66" t="s">
        <v>10</v>
      </c>
      <c r="B9" s="77" t="s">
        <v>11</v>
      </c>
      <c r="C9" s="77"/>
      <c r="D9" s="77"/>
      <c r="E9" s="77"/>
      <c r="F9" s="77"/>
      <c r="G9" s="77"/>
      <c r="H9" s="77"/>
      <c r="I9" s="67"/>
      <c r="J9" s="68"/>
    </row>
    <row r="10" spans="1:11" ht="15.75" customHeight="1">
      <c r="A10" s="64" t="s">
        <v>12</v>
      </c>
      <c r="B10" s="78" t="s">
        <v>13</v>
      </c>
      <c r="C10" s="78"/>
      <c r="D10" s="78"/>
      <c r="E10" s="78"/>
      <c r="F10" s="78"/>
      <c r="G10" s="78"/>
      <c r="H10" s="78"/>
      <c r="I10" s="78"/>
      <c r="J10" s="71"/>
    </row>
    <row r="11" spans="1:11" ht="15.75" customHeight="1">
      <c r="A11" s="70" t="s">
        <v>14</v>
      </c>
      <c r="B11" s="79" t="s">
        <v>15</v>
      </c>
      <c r="C11" s="77"/>
      <c r="D11" s="77"/>
      <c r="E11" s="77"/>
      <c r="F11" s="77"/>
      <c r="G11" s="77"/>
      <c r="H11" s="77"/>
      <c r="I11" s="77"/>
      <c r="J11" s="68"/>
    </row>
    <row r="12" spans="1:11" ht="15" customHeight="1">
      <c r="A12" s="65" t="s">
        <v>16</v>
      </c>
      <c r="B12" s="80" t="s">
        <v>17</v>
      </c>
      <c r="C12" s="80"/>
      <c r="D12" s="80"/>
      <c r="E12" s="80"/>
      <c r="F12" s="80"/>
      <c r="G12" s="80"/>
      <c r="H12" s="80"/>
      <c r="I12" s="80"/>
      <c r="J12" s="72"/>
    </row>
    <row r="13" spans="1:11" ht="15">
      <c r="A13" s="65" t="s">
        <v>18</v>
      </c>
      <c r="B13" s="75" t="s">
        <v>19</v>
      </c>
      <c r="C13" s="75"/>
      <c r="D13" s="75"/>
      <c r="E13" s="75"/>
      <c r="F13" s="75"/>
      <c r="G13" s="75"/>
      <c r="H13" s="75"/>
      <c r="I13" s="75"/>
      <c r="J13" s="75"/>
    </row>
    <row r="14" spans="1:11" ht="15">
      <c r="A14" s="65" t="s">
        <v>20</v>
      </c>
      <c r="B14" s="75" t="s">
        <v>21</v>
      </c>
      <c r="C14" s="75"/>
      <c r="D14" s="75"/>
      <c r="E14" s="75"/>
      <c r="F14" s="75"/>
      <c r="G14" s="75"/>
      <c r="H14" s="75"/>
      <c r="I14" s="75"/>
      <c r="J14" s="75"/>
    </row>
    <row r="15" spans="1:11" ht="15">
      <c r="A15" s="65" t="s">
        <v>22</v>
      </c>
      <c r="B15" s="76" t="s">
        <v>23</v>
      </c>
      <c r="C15" s="76"/>
      <c r="D15" s="76"/>
      <c r="E15" s="76"/>
      <c r="F15" s="76"/>
      <c r="G15" s="76"/>
      <c r="H15" s="76"/>
      <c r="I15" s="76"/>
      <c r="J15" s="76"/>
    </row>
    <row r="16" spans="1:11" ht="15">
      <c r="A16" s="65" t="s">
        <v>24</v>
      </c>
      <c r="B16" s="75" t="s">
        <v>25</v>
      </c>
      <c r="C16" s="75"/>
      <c r="D16" s="75"/>
      <c r="E16" s="75"/>
      <c r="F16" s="75"/>
      <c r="G16" s="75"/>
      <c r="H16" s="75"/>
      <c r="I16" s="75"/>
      <c r="J16" s="75"/>
    </row>
    <row r="17" spans="1:11" ht="15">
      <c r="A17" s="65" t="s">
        <v>26</v>
      </c>
      <c r="B17" s="75" t="s">
        <v>27</v>
      </c>
      <c r="C17" s="75"/>
      <c r="D17" s="75"/>
      <c r="E17" s="75"/>
      <c r="F17" s="75"/>
      <c r="G17" s="75"/>
      <c r="H17" s="75"/>
      <c r="I17" s="75"/>
      <c r="J17" s="75"/>
    </row>
    <row r="18" spans="1:11" ht="15">
      <c r="A18" s="73" t="s">
        <v>107</v>
      </c>
      <c r="B18" s="74" t="s">
        <v>28</v>
      </c>
      <c r="C18" s="74"/>
      <c r="D18" s="74"/>
      <c r="E18" s="74"/>
      <c r="F18" s="74"/>
      <c r="G18" s="74"/>
      <c r="H18" s="74"/>
      <c r="I18" s="74"/>
      <c r="J18" s="74"/>
      <c r="K18" s="1"/>
    </row>
    <row r="19" spans="1:11" ht="15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1" spans="1:11">
      <c r="K21" s="2"/>
    </row>
  </sheetData>
  <mergeCells count="16">
    <mergeCell ref="B2:K2"/>
    <mergeCell ref="A4:J4"/>
    <mergeCell ref="B5:J5"/>
    <mergeCell ref="B6:J6"/>
    <mergeCell ref="B7:J7"/>
    <mergeCell ref="B8:J8"/>
    <mergeCell ref="B9:H9"/>
    <mergeCell ref="B10:I10"/>
    <mergeCell ref="B11:I11"/>
    <mergeCell ref="B12:I12"/>
    <mergeCell ref="B18:J18"/>
    <mergeCell ref="B13:J13"/>
    <mergeCell ref="B14:J14"/>
    <mergeCell ref="B15:J15"/>
    <mergeCell ref="B16:J16"/>
    <mergeCell ref="B17:J17"/>
  </mergeCells>
  <hyperlinks>
    <hyperlink ref="A5" location="'QA1'!A1" display="Quadre IIIA-8.1. " xr:uid="{00000000-0004-0000-0000-000000000000}"/>
    <hyperlink ref="A6" location="'QA2-GA1GA6'!A1" display="Quadre IIIA-8.2." xr:uid="{00000000-0004-0000-0000-000001000000}"/>
    <hyperlink ref="A7" location="'QA2-GA1GA6'!S2" display="Gràfic IIIA-8.1." xr:uid="{00000000-0004-0000-0000-000002000000}"/>
    <hyperlink ref="A8" location="'QA2-GA1GA6'!S21" display="Gràfic IIIA-8.2." xr:uid="{00000000-0004-0000-0000-000003000000}"/>
    <hyperlink ref="A9" location="'QA2-GA1GA6'!S40" display="Gràfic IIIA-8.3. _x000a_" xr:uid="{00000000-0004-0000-0000-000004000000}"/>
    <hyperlink ref="A10" location="'QA2-GA1GA6'!S59" display="Gràfic IIIA-8.4. " xr:uid="{00000000-0004-0000-0000-000005000000}"/>
    <hyperlink ref="A11" location="'QA2-GA1GA6'!S79" display="Gràfic IIIA-8.5." xr:uid="{00000000-0004-0000-0000-000006000000}"/>
    <hyperlink ref="A12" location="'QA2-GA1GA6'!S99" display="Gràfic IIIA-8.6._x000a_" xr:uid="{00000000-0004-0000-0000-000007000000}"/>
    <hyperlink ref="A13" location="'QA3'!A1" display="Quadre IIIA-8.3. " xr:uid="{00000000-0004-0000-0000-000008000000}"/>
    <hyperlink ref="A14" location="'QA4-GA7'!A1" display="Quadre IIIA-8.4." xr:uid="{00000000-0004-0000-0000-000009000000}"/>
    <hyperlink ref="A15" location="'QA5'!A1" display="Quadre IIIA-8.5" xr:uid="{00000000-0004-0000-0000-00000A000000}"/>
    <hyperlink ref="A16" location="'QA6'!A1" display="Quadre IIIA-8.6." xr:uid="{00000000-0004-0000-0000-00000B000000}"/>
    <hyperlink ref="A17" location="'QA7'!A1" display="Quadre AIII-8.7. " xr:uid="{00000000-0004-0000-0000-00000C000000}"/>
    <hyperlink ref="A18" location="'QA8'!A1" display="Quadre AIII-8.8." xr:uid="{00000000-0004-0000-0000-00000E000000}"/>
  </hyperlink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  <pageSetUpPr fitToPage="1"/>
  </sheetPr>
  <dimension ref="A1:AMJ18"/>
  <sheetViews>
    <sheetView zoomScaleNormal="100" workbookViewId="0">
      <selection sqref="A1:P1"/>
    </sheetView>
  </sheetViews>
  <sheetFormatPr baseColWidth="10" defaultColWidth="11.625" defaultRowHeight="14.25"/>
  <cols>
    <col min="1" max="1" width="7" style="3" customWidth="1"/>
    <col min="2" max="16" width="7.875" style="3" customWidth="1"/>
    <col min="17" max="1024" width="11.625" style="3"/>
  </cols>
  <sheetData>
    <row r="1" spans="1:16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>
      <c r="A2" s="84"/>
      <c r="B2" s="85" t="s">
        <v>30</v>
      </c>
      <c r="C2" s="85"/>
      <c r="D2" s="85"/>
      <c r="E2" s="85"/>
      <c r="F2" s="85"/>
      <c r="G2" s="85"/>
      <c r="H2" s="85" t="s">
        <v>31</v>
      </c>
      <c r="I2" s="85"/>
      <c r="J2" s="85"/>
      <c r="K2" s="85"/>
      <c r="L2" s="85"/>
      <c r="M2" s="85"/>
      <c r="N2" s="85" t="s">
        <v>32</v>
      </c>
      <c r="O2" s="85"/>
      <c r="P2" s="85"/>
    </row>
    <row r="3" spans="1:16">
      <c r="A3" s="84"/>
      <c r="B3" s="85" t="s">
        <v>33</v>
      </c>
      <c r="C3" s="85"/>
      <c r="D3" s="85"/>
      <c r="E3" s="85" t="s">
        <v>34</v>
      </c>
      <c r="F3" s="85"/>
      <c r="G3" s="85"/>
      <c r="H3" s="85" t="s">
        <v>33</v>
      </c>
      <c r="I3" s="85"/>
      <c r="J3" s="85"/>
      <c r="K3" s="85" t="s">
        <v>34</v>
      </c>
      <c r="L3" s="85"/>
      <c r="M3" s="85"/>
      <c r="N3" s="85" t="s">
        <v>33</v>
      </c>
      <c r="O3" s="85"/>
      <c r="P3" s="85"/>
    </row>
    <row r="4" spans="1:16">
      <c r="A4" s="84"/>
      <c r="B4" s="5" t="s">
        <v>35</v>
      </c>
      <c r="C4" s="5" t="s">
        <v>36</v>
      </c>
      <c r="D4" s="5" t="s">
        <v>37</v>
      </c>
      <c r="E4" s="5" t="s">
        <v>35</v>
      </c>
      <c r="F4" s="5" t="s">
        <v>36</v>
      </c>
      <c r="G4" s="5" t="s">
        <v>37</v>
      </c>
      <c r="H4" s="5" t="s">
        <v>35</v>
      </c>
      <c r="I4" s="5" t="s">
        <v>36</v>
      </c>
      <c r="J4" s="5" t="s">
        <v>37</v>
      </c>
      <c r="K4" s="5" t="s">
        <v>35</v>
      </c>
      <c r="L4" s="5" t="s">
        <v>36</v>
      </c>
      <c r="M4" s="5" t="s">
        <v>37</v>
      </c>
      <c r="N4" s="5" t="s">
        <v>35</v>
      </c>
      <c r="O4" s="5" t="s">
        <v>36</v>
      </c>
      <c r="P4" s="5" t="s">
        <v>37</v>
      </c>
    </row>
    <row r="5" spans="1:16">
      <c r="A5" s="6">
        <v>2009</v>
      </c>
      <c r="B5" s="7">
        <v>126.27800000000001</v>
      </c>
      <c r="C5" s="7">
        <v>119.039</v>
      </c>
      <c r="D5" s="7">
        <v>129.28675000000001</v>
      </c>
      <c r="E5" s="7">
        <v>137.48325</v>
      </c>
      <c r="F5" s="7">
        <v>130.50075000000001</v>
      </c>
      <c r="G5" s="7">
        <v>142.37899999999999</v>
      </c>
      <c r="H5" s="7">
        <v>-8.1788170964035807</v>
      </c>
      <c r="I5" s="7">
        <v>-2.8750578785152898</v>
      </c>
      <c r="J5" s="7">
        <v>-11.461834119449801</v>
      </c>
      <c r="K5" s="7">
        <v>-6.6874241742951801</v>
      </c>
      <c r="L5" s="7">
        <v>-4.1362579564612396</v>
      </c>
      <c r="M5" s="7">
        <v>-8.9977086282768592</v>
      </c>
      <c r="N5" s="8">
        <v>0.91849734422193297</v>
      </c>
      <c r="O5" s="8">
        <v>0.91217100284864305</v>
      </c>
      <c r="P5" s="8">
        <v>0.90804648157382695</v>
      </c>
    </row>
    <row r="6" spans="1:16">
      <c r="A6" s="6">
        <v>2010</v>
      </c>
      <c r="B6" s="7">
        <v>123.7295</v>
      </c>
      <c r="C6" s="7">
        <v>115.69875</v>
      </c>
      <c r="D6" s="7">
        <v>127.405</v>
      </c>
      <c r="E6" s="7">
        <v>134.745</v>
      </c>
      <c r="F6" s="7">
        <v>127.02975000000001</v>
      </c>
      <c r="G6" s="7">
        <v>140.67699999999999</v>
      </c>
      <c r="H6" s="7">
        <v>-2.01816626807519</v>
      </c>
      <c r="I6" s="7">
        <v>-2.8060131553524399</v>
      </c>
      <c r="J6" s="7">
        <v>-1.4554855776017099</v>
      </c>
      <c r="K6" s="7">
        <v>-1.9916971703825701</v>
      </c>
      <c r="L6" s="7">
        <v>-2.65975482899522</v>
      </c>
      <c r="M6" s="7">
        <v>-1.195401007171</v>
      </c>
      <c r="N6" s="8">
        <v>0.91824928568778097</v>
      </c>
      <c r="O6" s="8">
        <v>0.91080042273561901</v>
      </c>
      <c r="P6" s="8">
        <v>0.90565621956680897</v>
      </c>
    </row>
    <row r="7" spans="1:16">
      <c r="A7" s="6">
        <v>2011</v>
      </c>
      <c r="B7" s="7">
        <v>116.97975</v>
      </c>
      <c r="C7" s="7">
        <v>112.19625000000001</v>
      </c>
      <c r="D7" s="7">
        <v>118.3685</v>
      </c>
      <c r="E7" s="7">
        <v>124.82925</v>
      </c>
      <c r="F7" s="7">
        <v>120.46475</v>
      </c>
      <c r="G7" s="7">
        <v>127.38325</v>
      </c>
      <c r="H7" s="7">
        <v>-5.4552471318481102</v>
      </c>
      <c r="I7" s="7">
        <v>-3.0272582893073801</v>
      </c>
      <c r="J7" s="7">
        <v>-7.0927357639025201</v>
      </c>
      <c r="K7" s="7">
        <v>-7.3589001447178202</v>
      </c>
      <c r="L7" s="7">
        <v>-5.1680807055040203</v>
      </c>
      <c r="M7" s="7">
        <v>-9.4498389928702107</v>
      </c>
      <c r="N7" s="8">
        <v>0.93711810332914802</v>
      </c>
      <c r="O7" s="8">
        <v>0.93136166388922903</v>
      </c>
      <c r="P7" s="8">
        <v>0.92923127648258297</v>
      </c>
    </row>
    <row r="8" spans="1:16">
      <c r="A8" s="6">
        <v>2012</v>
      </c>
      <c r="B8" s="7">
        <v>100.78925</v>
      </c>
      <c r="C8" s="7">
        <v>97.438000000000002</v>
      </c>
      <c r="D8" s="7">
        <v>101.70825000000001</v>
      </c>
      <c r="E8" s="7">
        <v>107.6785</v>
      </c>
      <c r="F8" s="7">
        <v>105.66175</v>
      </c>
      <c r="G8" s="7">
        <v>108.47750000000001</v>
      </c>
      <c r="H8" s="7">
        <v>-13.8404296470116</v>
      </c>
      <c r="I8" s="7">
        <v>-13.153960136813801</v>
      </c>
      <c r="J8" s="7">
        <v>-14.074901684147401</v>
      </c>
      <c r="K8" s="7">
        <v>-13.7393679766561</v>
      </c>
      <c r="L8" s="7">
        <v>-12.288241996102601</v>
      </c>
      <c r="M8" s="7">
        <v>-14.8416294921035</v>
      </c>
      <c r="N8" s="8">
        <v>0.93602018973146905</v>
      </c>
      <c r="O8" s="8">
        <v>0.92216909146403503</v>
      </c>
      <c r="P8" s="8">
        <v>0.93759765850061105</v>
      </c>
    </row>
    <row r="9" spans="1:16">
      <c r="A9" s="6">
        <v>2013</v>
      </c>
      <c r="B9" s="7">
        <v>93.580500000000001</v>
      </c>
      <c r="C9" s="7">
        <v>91.163250000000005</v>
      </c>
      <c r="D9" s="7">
        <v>94.012500000000003</v>
      </c>
      <c r="E9" s="7">
        <v>96.265749999999997</v>
      </c>
      <c r="F9" s="7">
        <v>94.656999999999996</v>
      </c>
      <c r="G9" s="7">
        <v>96.648499999999999</v>
      </c>
      <c r="H9" s="7">
        <v>-7.1523004685519496</v>
      </c>
      <c r="I9" s="7">
        <v>-6.4397360372749697</v>
      </c>
      <c r="J9" s="7">
        <v>-7.5664953432981203</v>
      </c>
      <c r="K9" s="7">
        <v>-10.5989125034246</v>
      </c>
      <c r="L9" s="7">
        <v>-10.4150745184516</v>
      </c>
      <c r="M9" s="7">
        <v>-10.904565462883999</v>
      </c>
      <c r="N9" s="8">
        <v>0.97210586319641201</v>
      </c>
      <c r="O9" s="8">
        <v>0.96309042120498201</v>
      </c>
      <c r="P9" s="8">
        <v>0.97272590883459098</v>
      </c>
    </row>
    <row r="10" spans="1:16">
      <c r="A10" s="6">
        <v>2014</v>
      </c>
      <c r="B10" s="7">
        <v>93.987250000000003</v>
      </c>
      <c r="C10" s="7">
        <v>92.744249999999994</v>
      </c>
      <c r="D10" s="7">
        <v>94.054249999999996</v>
      </c>
      <c r="E10" s="7">
        <v>96.552250000000001</v>
      </c>
      <c r="F10" s="7">
        <v>95.477249999999998</v>
      </c>
      <c r="G10" s="7">
        <v>96.737499999999997</v>
      </c>
      <c r="H10" s="7">
        <v>0.43465251841996499</v>
      </c>
      <c r="I10" s="7">
        <v>1.7342514664626201</v>
      </c>
      <c r="J10" s="7">
        <v>4.4408988166466698E-2</v>
      </c>
      <c r="K10" s="7">
        <v>0.29761363724898299</v>
      </c>
      <c r="L10" s="7">
        <v>0.86654975331987905</v>
      </c>
      <c r="M10" s="7">
        <v>9.2086271385483101E-2</v>
      </c>
      <c r="N10" s="8">
        <v>0.97343407326085096</v>
      </c>
      <c r="O10" s="8">
        <v>0.9713753799989</v>
      </c>
      <c r="P10" s="8">
        <v>0.97226256622302598</v>
      </c>
    </row>
    <row r="11" spans="1:16">
      <c r="A11" s="6">
        <v>2015</v>
      </c>
      <c r="B11" s="7">
        <v>100.00024999999999</v>
      </c>
      <c r="C11" s="7">
        <v>100</v>
      </c>
      <c r="D11" s="7">
        <v>100.00024999999999</v>
      </c>
      <c r="E11" s="7">
        <v>100.00024999999999</v>
      </c>
      <c r="F11" s="7">
        <v>100</v>
      </c>
      <c r="G11" s="7">
        <v>100</v>
      </c>
      <c r="H11" s="7">
        <v>6.3976762805593204</v>
      </c>
      <c r="I11" s="7">
        <v>7.82339605959399</v>
      </c>
      <c r="J11" s="7">
        <v>6.32188338113375</v>
      </c>
      <c r="K11" s="7">
        <v>3.5711234072743001</v>
      </c>
      <c r="L11" s="7">
        <v>4.7369923201600503</v>
      </c>
      <c r="M11" s="7">
        <v>3.37252875048455</v>
      </c>
      <c r="N11" s="8">
        <v>1</v>
      </c>
      <c r="O11" s="8">
        <v>1</v>
      </c>
      <c r="P11" s="8">
        <v>1.0000024999999999</v>
      </c>
    </row>
    <row r="12" spans="1:16">
      <c r="A12" s="6">
        <v>2016</v>
      </c>
      <c r="B12" s="7">
        <v>106.176</v>
      </c>
      <c r="C12" s="7">
        <v>104.53025</v>
      </c>
      <c r="D12" s="7">
        <v>106.384</v>
      </c>
      <c r="E12" s="7">
        <v>104.66374999999999</v>
      </c>
      <c r="F12" s="7">
        <v>106.523</v>
      </c>
      <c r="G12" s="7">
        <v>104.36624999999999</v>
      </c>
      <c r="H12" s="7">
        <v>6.1757345606636296</v>
      </c>
      <c r="I12" s="7">
        <v>4.5302499999999997</v>
      </c>
      <c r="J12" s="7">
        <v>6.3837340406649004</v>
      </c>
      <c r="K12" s="7">
        <v>4.6634883412791401</v>
      </c>
      <c r="L12" s="7">
        <v>6.5230000000000103</v>
      </c>
      <c r="M12" s="7">
        <v>4.3662500000000204</v>
      </c>
      <c r="N12" s="8">
        <v>1.0144486510372499</v>
      </c>
      <c r="O12" s="8">
        <v>0.98129277245289803</v>
      </c>
      <c r="P12" s="8">
        <v>1.0193333572874399</v>
      </c>
    </row>
    <row r="13" spans="1:16">
      <c r="A13" s="6">
        <v>2017</v>
      </c>
      <c r="B13" s="7">
        <v>114.627</v>
      </c>
      <c r="C13" s="7">
        <v>112.05074999999999</v>
      </c>
      <c r="D13" s="7">
        <v>114.9645</v>
      </c>
      <c r="E13" s="7">
        <v>111.137</v>
      </c>
      <c r="F13" s="7">
        <v>112.843</v>
      </c>
      <c r="G13" s="7">
        <v>110.8905</v>
      </c>
      <c r="H13" s="7">
        <v>7.9594258589511702</v>
      </c>
      <c r="I13" s="7">
        <v>7.1945680795750402</v>
      </c>
      <c r="J13" s="7">
        <v>8.0655925703113205</v>
      </c>
      <c r="K13" s="7">
        <v>6.1848061052656602</v>
      </c>
      <c r="L13" s="7">
        <v>5.9329909972494201</v>
      </c>
      <c r="M13" s="7">
        <v>6.2513025044015604</v>
      </c>
      <c r="N13" s="8">
        <v>1.03140268317482</v>
      </c>
      <c r="O13" s="8">
        <v>0.99297918346729497</v>
      </c>
      <c r="P13" s="8">
        <v>1.0367389451756499</v>
      </c>
    </row>
    <row r="14" spans="1:16">
      <c r="A14" s="6">
        <v>2018</v>
      </c>
      <c r="B14" s="7">
        <v>123.2</v>
      </c>
      <c r="C14" s="7">
        <v>119.44475</v>
      </c>
      <c r="D14" s="7">
        <v>123.625</v>
      </c>
      <c r="E14" s="7">
        <v>118.57250000000001</v>
      </c>
      <c r="F14" s="7">
        <v>120.0175</v>
      </c>
      <c r="G14" s="7">
        <v>118.37</v>
      </c>
      <c r="H14" s="7">
        <v>7.47904071466583</v>
      </c>
      <c r="I14" s="7">
        <v>6.5987956350135999</v>
      </c>
      <c r="J14" s="7">
        <v>7.5331950297700603</v>
      </c>
      <c r="K14" s="7">
        <v>6.69039113886463</v>
      </c>
      <c r="L14" s="7">
        <v>6.3579486543250399</v>
      </c>
      <c r="M14" s="7">
        <v>6.7449420825048199</v>
      </c>
      <c r="N14" s="8">
        <v>1.0390267557823301</v>
      </c>
      <c r="O14" s="8">
        <v>0.99522777928218797</v>
      </c>
      <c r="P14" s="8">
        <v>1.04439469460167</v>
      </c>
    </row>
    <row r="15" spans="1:16">
      <c r="A15" s="6">
        <v>2019</v>
      </c>
      <c r="B15" s="7">
        <v>130.6</v>
      </c>
      <c r="C15" s="7">
        <v>128.80000000000001</v>
      </c>
      <c r="D15" s="7">
        <v>130.9</v>
      </c>
      <c r="E15" s="7">
        <v>124.6</v>
      </c>
      <c r="F15" s="7">
        <v>128.80000000000001</v>
      </c>
      <c r="G15" s="7">
        <v>124</v>
      </c>
      <c r="H15" s="7">
        <f t="shared" ref="H15:M16" si="0">(+B15/B14-1)*100</f>
        <v>6.0064935064934932</v>
      </c>
      <c r="I15" s="7">
        <f t="shared" si="0"/>
        <v>7.8322822895104283</v>
      </c>
      <c r="J15" s="7">
        <f t="shared" si="0"/>
        <v>5.8847320525783564</v>
      </c>
      <c r="K15" s="7">
        <f t="shared" si="0"/>
        <v>5.0833878007126243</v>
      </c>
      <c r="L15" s="7">
        <f t="shared" si="0"/>
        <v>7.3176828379194703</v>
      </c>
      <c r="M15" s="7">
        <f t="shared" si="0"/>
        <v>4.7562727042324893</v>
      </c>
      <c r="N15" s="8">
        <f t="shared" ref="N15:P16" si="1">+B15/E15</f>
        <v>1.0481540930979134</v>
      </c>
      <c r="O15" s="8">
        <f t="shared" si="1"/>
        <v>1</v>
      </c>
      <c r="P15" s="8">
        <f t="shared" si="1"/>
        <v>1.0556451612903226</v>
      </c>
    </row>
    <row r="16" spans="1:16">
      <c r="A16" s="6">
        <v>2020</v>
      </c>
      <c r="B16" s="7">
        <v>135.9</v>
      </c>
      <c r="C16" s="7">
        <v>142.4</v>
      </c>
      <c r="D16" s="7">
        <v>135.5</v>
      </c>
      <c r="E16" s="7">
        <v>127.2</v>
      </c>
      <c r="F16" s="7">
        <v>137.19999999999999</v>
      </c>
      <c r="G16" s="7">
        <v>125.7</v>
      </c>
      <c r="H16" s="7">
        <f t="shared" si="0"/>
        <v>4.0581929555896012</v>
      </c>
      <c r="I16" s="7">
        <f t="shared" si="0"/>
        <v>10.559006211180112</v>
      </c>
      <c r="J16" s="7">
        <f t="shared" si="0"/>
        <v>3.5141329258976173</v>
      </c>
      <c r="K16" s="7">
        <f t="shared" si="0"/>
        <v>2.0866773675762618</v>
      </c>
      <c r="L16" s="7">
        <f t="shared" si="0"/>
        <v>6.5217391304347672</v>
      </c>
      <c r="M16" s="7">
        <f t="shared" si="0"/>
        <v>1.3709677419354804</v>
      </c>
      <c r="N16" s="8">
        <f t="shared" si="1"/>
        <v>1.0683962264150944</v>
      </c>
      <c r="O16" s="8">
        <f t="shared" si="1"/>
        <v>1.0379008746355687</v>
      </c>
      <c r="P16" s="8">
        <f t="shared" si="1"/>
        <v>1.0779634049323787</v>
      </c>
    </row>
    <row r="17" spans="1:5">
      <c r="A17" s="9" t="s">
        <v>38</v>
      </c>
      <c r="E17" s="10"/>
    </row>
    <row r="18" spans="1:5">
      <c r="D18" s="10"/>
    </row>
  </sheetData>
  <mergeCells count="10">
    <mergeCell ref="A1:P1"/>
    <mergeCell ref="A2:A4"/>
    <mergeCell ref="B2:G2"/>
    <mergeCell ref="H2:M2"/>
    <mergeCell ref="N2:P2"/>
    <mergeCell ref="B3:D3"/>
    <mergeCell ref="E3:G3"/>
    <mergeCell ref="H3:J3"/>
    <mergeCell ref="K3:M3"/>
    <mergeCell ref="N3:P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CCFF"/>
  </sheetPr>
  <dimension ref="A1:AMJ59"/>
  <sheetViews>
    <sheetView topLeftCell="G35" zoomScaleNormal="100" workbookViewId="0">
      <selection activeCell="S79" sqref="S79"/>
    </sheetView>
  </sheetViews>
  <sheetFormatPr baseColWidth="10" defaultColWidth="5.125" defaultRowHeight="14.25"/>
  <cols>
    <col min="1" max="1" width="4" style="11" customWidth="1"/>
    <col min="2" max="2" width="6" style="11" customWidth="1"/>
    <col min="3" max="17" width="7" style="11" customWidth="1"/>
    <col min="18" max="1024" width="5.125" style="11"/>
  </cols>
  <sheetData>
    <row r="1" spans="1:17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84"/>
      <c r="B2" s="84"/>
      <c r="C2" s="85" t="s">
        <v>30</v>
      </c>
      <c r="D2" s="85"/>
      <c r="E2" s="85"/>
      <c r="F2" s="85"/>
      <c r="G2" s="85"/>
      <c r="H2" s="85"/>
      <c r="I2" s="85" t="s">
        <v>31</v>
      </c>
      <c r="J2" s="85"/>
      <c r="K2" s="85"/>
      <c r="L2" s="85"/>
      <c r="M2" s="85"/>
      <c r="N2" s="85"/>
      <c r="O2" s="89" t="s">
        <v>32</v>
      </c>
      <c r="P2" s="89"/>
      <c r="Q2" s="89"/>
    </row>
    <row r="3" spans="1:17">
      <c r="A3" s="84"/>
      <c r="B3" s="84"/>
      <c r="C3" s="85" t="s">
        <v>33</v>
      </c>
      <c r="D3" s="85"/>
      <c r="E3" s="85"/>
      <c r="F3" s="85" t="s">
        <v>34</v>
      </c>
      <c r="G3" s="85"/>
      <c r="H3" s="85"/>
      <c r="I3" s="85" t="s">
        <v>33</v>
      </c>
      <c r="J3" s="85"/>
      <c r="K3" s="85"/>
      <c r="L3" s="85" t="s">
        <v>34</v>
      </c>
      <c r="M3" s="85"/>
      <c r="N3" s="85"/>
      <c r="O3" s="89"/>
      <c r="P3" s="89"/>
      <c r="Q3" s="89"/>
    </row>
    <row r="4" spans="1:17">
      <c r="A4" s="84"/>
      <c r="B4" s="84"/>
      <c r="C4" s="5" t="s">
        <v>35</v>
      </c>
      <c r="D4" s="5" t="s">
        <v>36</v>
      </c>
      <c r="E4" s="5" t="s">
        <v>37</v>
      </c>
      <c r="F4" s="5" t="s">
        <v>35</v>
      </c>
      <c r="G4" s="5" t="s">
        <v>36</v>
      </c>
      <c r="H4" s="5" t="s">
        <v>37</v>
      </c>
      <c r="I4" s="5" t="s">
        <v>35</v>
      </c>
      <c r="J4" s="5" t="s">
        <v>36</v>
      </c>
      <c r="K4" s="5" t="s">
        <v>37</v>
      </c>
      <c r="L4" s="5" t="s">
        <v>35</v>
      </c>
      <c r="M4" s="5" t="s">
        <v>36</v>
      </c>
      <c r="N4" s="5" t="s">
        <v>37</v>
      </c>
      <c r="O4" s="5" t="s">
        <v>35</v>
      </c>
      <c r="P4" s="5" t="s">
        <v>36</v>
      </c>
      <c r="Q4" s="5" t="s">
        <v>37</v>
      </c>
    </row>
    <row r="5" spans="1:17">
      <c r="A5" s="88">
        <v>2008</v>
      </c>
      <c r="B5" s="12" t="s">
        <v>40</v>
      </c>
      <c r="C5" s="7">
        <v>139.33099999999999</v>
      </c>
      <c r="D5" s="7">
        <v>120.554</v>
      </c>
      <c r="E5" s="7">
        <v>150.49199999999999</v>
      </c>
      <c r="F5" s="7">
        <v>150.08199999999999</v>
      </c>
      <c r="G5" s="7">
        <v>134.96600000000001</v>
      </c>
      <c r="H5" s="7">
        <v>163.28800000000001</v>
      </c>
      <c r="I5" s="13">
        <v>3.7584522355604602</v>
      </c>
      <c r="J5" s="13">
        <v>8.8818641618497107</v>
      </c>
      <c r="K5" s="13">
        <v>1.0725679169884701</v>
      </c>
      <c r="L5" s="13">
        <v>2.84167608866961</v>
      </c>
      <c r="M5" s="13">
        <v>7.1532916256470598</v>
      </c>
      <c r="N5" s="13">
        <v>-0.65101789995010195</v>
      </c>
      <c r="O5" s="14">
        <f t="shared" ref="O5:O36" si="0">+C5/F5</f>
        <v>0.9283658266814141</v>
      </c>
      <c r="P5" s="14">
        <f t="shared" ref="P5:P36" si="1">+D5/G5</f>
        <v>0.89321755108694034</v>
      </c>
      <c r="Q5" s="14">
        <f t="shared" ref="Q5:Q36" si="2">+E5/H5</f>
        <v>0.92163539268041728</v>
      </c>
    </row>
    <row r="6" spans="1:17">
      <c r="A6" s="88"/>
      <c r="B6" s="12" t="s">
        <v>41</v>
      </c>
      <c r="C6" s="7">
        <v>140.64099999999999</v>
      </c>
      <c r="D6" s="7">
        <v>123.741</v>
      </c>
      <c r="E6" s="7">
        <v>150.45699999999999</v>
      </c>
      <c r="F6" s="7">
        <v>149.61799999999999</v>
      </c>
      <c r="G6" s="7">
        <v>136.65199999999999</v>
      </c>
      <c r="H6" s="7">
        <v>160.55699999999999</v>
      </c>
      <c r="I6" s="13">
        <v>1.23447014957603</v>
      </c>
      <c r="J6" s="13">
        <v>7.50551684592795</v>
      </c>
      <c r="K6" s="13">
        <v>-2.0793741702027999</v>
      </c>
      <c r="L6" s="13">
        <v>-0.323111463461767</v>
      </c>
      <c r="M6" s="13">
        <v>5.3210839473440696</v>
      </c>
      <c r="N6" s="13">
        <v>-4.9097703838386302</v>
      </c>
      <c r="O6" s="14">
        <f t="shared" si="0"/>
        <v>0.94000053469502332</v>
      </c>
      <c r="P6" s="14">
        <f t="shared" si="1"/>
        <v>0.90551912888212405</v>
      </c>
      <c r="Q6" s="14">
        <f t="shared" si="2"/>
        <v>0.93709399154194462</v>
      </c>
    </row>
    <row r="7" spans="1:17">
      <c r="A7" s="88"/>
      <c r="B7" s="12" t="s">
        <v>42</v>
      </c>
      <c r="C7" s="7">
        <v>137.833</v>
      </c>
      <c r="D7" s="7">
        <v>124.23399999999999</v>
      </c>
      <c r="E7" s="7">
        <v>145.36500000000001</v>
      </c>
      <c r="F7" s="7">
        <v>147.13399999999999</v>
      </c>
      <c r="G7" s="7">
        <v>137.38200000000001</v>
      </c>
      <c r="H7" s="7">
        <v>154.72200000000001</v>
      </c>
      <c r="I7" s="13">
        <v>-2.6259272341928699</v>
      </c>
      <c r="J7" s="13">
        <v>4.39919663190447</v>
      </c>
      <c r="K7" s="13">
        <v>-6.4207958078782399</v>
      </c>
      <c r="L7" s="13">
        <v>-3.0220341552475301</v>
      </c>
      <c r="M7" s="13">
        <v>3.70409511228535</v>
      </c>
      <c r="N7" s="13">
        <v>-8.5886127177875302</v>
      </c>
      <c r="O7" s="14">
        <f t="shared" si="0"/>
        <v>0.93678551524460707</v>
      </c>
      <c r="P7" s="14">
        <f t="shared" si="1"/>
        <v>0.90429605042873151</v>
      </c>
      <c r="Q7" s="14">
        <f t="shared" si="2"/>
        <v>0.93952379105750961</v>
      </c>
    </row>
    <row r="8" spans="1:17">
      <c r="A8" s="88"/>
      <c r="B8" s="12" t="s">
        <v>43</v>
      </c>
      <c r="C8" s="7">
        <v>132.29900000000001</v>
      </c>
      <c r="D8" s="7">
        <v>121.72199999999999</v>
      </c>
      <c r="E8" s="7">
        <v>137.78100000000001</v>
      </c>
      <c r="F8" s="7">
        <v>142.511</v>
      </c>
      <c r="G8" s="7">
        <v>135.52600000000001</v>
      </c>
      <c r="H8" s="7">
        <v>147.25899999999999</v>
      </c>
      <c r="I8" s="13">
        <v>-6.2746181529655196</v>
      </c>
      <c r="J8" s="13">
        <v>0.61249287078135595</v>
      </c>
      <c r="K8" s="13">
        <v>-10.108628282498801</v>
      </c>
      <c r="L8" s="13">
        <v>-5.3963090812533103</v>
      </c>
      <c r="M8" s="13">
        <v>0.80104723724236904</v>
      </c>
      <c r="N8" s="13">
        <v>-10.737514623605099</v>
      </c>
      <c r="O8" s="14">
        <f t="shared" si="0"/>
        <v>0.928342373571163</v>
      </c>
      <c r="P8" s="14">
        <f t="shared" si="1"/>
        <v>0.89814500538642017</v>
      </c>
      <c r="Q8" s="14">
        <f t="shared" si="2"/>
        <v>0.93563721062889205</v>
      </c>
    </row>
    <row r="9" spans="1:17">
      <c r="A9" s="88">
        <v>2009</v>
      </c>
      <c r="B9" s="12" t="s">
        <v>40</v>
      </c>
      <c r="C9" s="7">
        <v>127.995</v>
      </c>
      <c r="D9" s="7">
        <v>120.488</v>
      </c>
      <c r="E9" s="7">
        <v>131.17699999999999</v>
      </c>
      <c r="F9" s="7">
        <v>138.69300000000001</v>
      </c>
      <c r="G9" s="7">
        <v>132.28100000000001</v>
      </c>
      <c r="H9" s="7">
        <v>142.815</v>
      </c>
      <c r="I9" s="13">
        <f t="shared" ref="I9:I56" si="3">(C9/C5-1)*100</f>
        <v>-8.1360214166265816</v>
      </c>
      <c r="J9" s="13">
        <f t="shared" ref="J9:J56" si="4">(D9/D5-1)*100</f>
        <v>-5.4747250194930874E-2</v>
      </c>
      <c r="K9" s="13">
        <f t="shared" ref="K9:K56" si="5">(E9/E5-1)*100</f>
        <v>-12.834569279430131</v>
      </c>
      <c r="L9" s="13">
        <f t="shared" ref="L9:L56" si="6">(F9/F5-1)*100</f>
        <v>-7.5885182766754049</v>
      </c>
      <c r="M9" s="13">
        <f t="shared" ref="M9:M56" si="7">(G9/G5-1)*100</f>
        <v>-1.9893899204244003</v>
      </c>
      <c r="N9" s="13">
        <f t="shared" ref="N9:N56" si="8">(H9/H5-1)*100</f>
        <v>-12.537969722208619</v>
      </c>
      <c r="O9" s="14">
        <f t="shared" si="0"/>
        <v>0.92286560965585862</v>
      </c>
      <c r="P9" s="14">
        <f t="shared" si="1"/>
        <v>0.91084887474391629</v>
      </c>
      <c r="Q9" s="14">
        <f t="shared" si="2"/>
        <v>0.91850996043832922</v>
      </c>
    </row>
    <row r="10" spans="1:17">
      <c r="A10" s="88"/>
      <c r="B10" s="12" t="s">
        <v>41</v>
      </c>
      <c r="C10" s="7">
        <v>127.041</v>
      </c>
      <c r="D10" s="7">
        <v>120.31100000000001</v>
      </c>
      <c r="E10" s="7">
        <v>129.63800000000001</v>
      </c>
      <c r="F10" s="7">
        <v>138.08199999999999</v>
      </c>
      <c r="G10" s="7">
        <v>131.36500000000001</v>
      </c>
      <c r="H10" s="7">
        <v>142.61600000000001</v>
      </c>
      <c r="I10" s="13">
        <f t="shared" si="3"/>
        <v>-9.6700108787622359</v>
      </c>
      <c r="J10" s="13">
        <f t="shared" si="4"/>
        <v>-2.7719187658092226</v>
      </c>
      <c r="K10" s="13">
        <f t="shared" si="5"/>
        <v>-13.837176070239332</v>
      </c>
      <c r="L10" s="13">
        <f t="shared" si="6"/>
        <v>-7.7103022363619322</v>
      </c>
      <c r="M10" s="13">
        <f t="shared" si="7"/>
        <v>-3.8689517899481718</v>
      </c>
      <c r="N10" s="13">
        <f t="shared" si="8"/>
        <v>-11.174224730158123</v>
      </c>
      <c r="O10" s="14">
        <f t="shared" si="0"/>
        <v>0.92004026592894084</v>
      </c>
      <c r="P10" s="14">
        <f t="shared" si="1"/>
        <v>0.9158527766147756</v>
      </c>
      <c r="Q10" s="14">
        <f t="shared" si="2"/>
        <v>0.90900039266281474</v>
      </c>
    </row>
    <row r="11" spans="1:17">
      <c r="A11" s="88"/>
      <c r="B11" s="12" t="s">
        <v>42</v>
      </c>
      <c r="C11" s="7">
        <v>125.19</v>
      </c>
      <c r="D11" s="7">
        <v>118.46</v>
      </c>
      <c r="E11" s="7">
        <v>127.825</v>
      </c>
      <c r="F11" s="7">
        <v>136.845</v>
      </c>
      <c r="G11" s="7">
        <v>129.71</v>
      </c>
      <c r="H11" s="7">
        <v>141.958</v>
      </c>
      <c r="I11" s="13">
        <f t="shared" si="3"/>
        <v>-9.1726944926106224</v>
      </c>
      <c r="J11" s="13">
        <f t="shared" si="4"/>
        <v>-4.647680989101211</v>
      </c>
      <c r="K11" s="13">
        <f t="shared" si="5"/>
        <v>-12.066178240979609</v>
      </c>
      <c r="L11" s="13">
        <f t="shared" si="6"/>
        <v>-6.9929452064104725</v>
      </c>
      <c r="M11" s="13">
        <f t="shared" si="7"/>
        <v>-5.5844288189136781</v>
      </c>
      <c r="N11" s="13">
        <f t="shared" si="8"/>
        <v>-8.2496348289189729</v>
      </c>
      <c r="O11" s="14">
        <f t="shared" si="0"/>
        <v>0.91483064781321932</v>
      </c>
      <c r="P11" s="14">
        <f t="shared" si="1"/>
        <v>0.91326805951738488</v>
      </c>
      <c r="Q11" s="14">
        <f t="shared" si="2"/>
        <v>0.90044238436720725</v>
      </c>
    </row>
    <row r="12" spans="1:17">
      <c r="A12" s="88"/>
      <c r="B12" s="12" t="s">
        <v>43</v>
      </c>
      <c r="C12" s="7">
        <v>124.886</v>
      </c>
      <c r="D12" s="7">
        <v>116.89700000000001</v>
      </c>
      <c r="E12" s="7">
        <v>128.50700000000001</v>
      </c>
      <c r="F12" s="7">
        <v>136.31299999999999</v>
      </c>
      <c r="G12" s="7">
        <v>128.64699999999999</v>
      </c>
      <c r="H12" s="7">
        <v>142.12700000000001</v>
      </c>
      <c r="I12" s="13">
        <f t="shared" si="3"/>
        <v>-5.6032169555325524</v>
      </c>
      <c r="J12" s="13">
        <f t="shared" si="4"/>
        <v>-3.9639506416259906</v>
      </c>
      <c r="K12" s="13">
        <f t="shared" si="5"/>
        <v>-6.7309716143735372</v>
      </c>
      <c r="L12" s="13">
        <f t="shared" si="6"/>
        <v>-4.3491379612801921</v>
      </c>
      <c r="M12" s="13">
        <f t="shared" si="7"/>
        <v>-5.0757788173487199</v>
      </c>
      <c r="N12" s="13">
        <f t="shared" si="8"/>
        <v>-3.4850161959540493</v>
      </c>
      <c r="O12" s="14">
        <f t="shared" si="0"/>
        <v>0.91617087145026521</v>
      </c>
      <c r="P12" s="14">
        <f t="shared" si="1"/>
        <v>0.90866479591440152</v>
      </c>
      <c r="Q12" s="14">
        <f t="shared" si="2"/>
        <v>0.90417021396356778</v>
      </c>
    </row>
    <row r="13" spans="1:17">
      <c r="A13" s="88">
        <v>2010</v>
      </c>
      <c r="B13" s="12" t="s">
        <v>40</v>
      </c>
      <c r="C13" s="7">
        <v>124.524</v>
      </c>
      <c r="D13" s="7">
        <v>115.66800000000001</v>
      </c>
      <c r="E13" s="7">
        <v>128.81</v>
      </c>
      <c r="F13" s="7">
        <v>134.626</v>
      </c>
      <c r="G13" s="7">
        <v>126.703</v>
      </c>
      <c r="H13" s="7">
        <v>140.83799999999999</v>
      </c>
      <c r="I13" s="13">
        <f t="shared" si="3"/>
        <v>-2.7118246806515867</v>
      </c>
      <c r="J13" s="13">
        <f t="shared" si="4"/>
        <v>-4.0003983799216432</v>
      </c>
      <c r="K13" s="13">
        <f t="shared" si="5"/>
        <v>-1.8044321794216889</v>
      </c>
      <c r="L13" s="13">
        <f t="shared" si="6"/>
        <v>-2.9323758228605667</v>
      </c>
      <c r="M13" s="13">
        <f t="shared" si="7"/>
        <v>-4.2167809435973425</v>
      </c>
      <c r="N13" s="13">
        <f t="shared" si="8"/>
        <v>-1.3843083709694337</v>
      </c>
      <c r="O13" s="14">
        <f t="shared" si="0"/>
        <v>0.92496248867232178</v>
      </c>
      <c r="P13" s="14">
        <f t="shared" si="1"/>
        <v>0.91290656101276213</v>
      </c>
      <c r="Q13" s="14">
        <f t="shared" si="2"/>
        <v>0.91459691276502086</v>
      </c>
    </row>
    <row r="14" spans="1:17">
      <c r="A14" s="88"/>
      <c r="B14" s="12" t="s">
        <v>41</v>
      </c>
      <c r="C14" s="7">
        <v>124.473</v>
      </c>
      <c r="D14" s="7">
        <v>117.25</v>
      </c>
      <c r="E14" s="7">
        <v>127.52200000000001</v>
      </c>
      <c r="F14" s="7">
        <v>136.79</v>
      </c>
      <c r="G14" s="7">
        <v>129.11799999999999</v>
      </c>
      <c r="H14" s="7">
        <v>142.59899999999999</v>
      </c>
      <c r="I14" s="13">
        <f t="shared" si="3"/>
        <v>-2.02139466786313</v>
      </c>
      <c r="J14" s="13">
        <f t="shared" si="4"/>
        <v>-2.5442395125965245</v>
      </c>
      <c r="K14" s="13">
        <f t="shared" si="5"/>
        <v>-1.6322374612382173</v>
      </c>
      <c r="L14" s="13">
        <f t="shared" si="6"/>
        <v>-0.93567590272446433</v>
      </c>
      <c r="M14" s="13">
        <f t="shared" si="7"/>
        <v>-1.710501275073284</v>
      </c>
      <c r="N14" s="13">
        <f t="shared" si="8"/>
        <v>-1.1920121164543662E-2</v>
      </c>
      <c r="O14" s="14">
        <f t="shared" si="0"/>
        <v>0.90995686819211941</v>
      </c>
      <c r="P14" s="14">
        <f t="shared" si="1"/>
        <v>0.90808407813008263</v>
      </c>
      <c r="Q14" s="14">
        <f t="shared" si="2"/>
        <v>0.89426994579204633</v>
      </c>
    </row>
    <row r="15" spans="1:17">
      <c r="A15" s="88"/>
      <c r="B15" s="12" t="s">
        <v>42</v>
      </c>
      <c r="C15" s="7">
        <v>122.71899999999999</v>
      </c>
      <c r="D15" s="7">
        <v>114.06100000000001</v>
      </c>
      <c r="E15" s="7">
        <v>126.89</v>
      </c>
      <c r="F15" s="7">
        <v>133.846</v>
      </c>
      <c r="G15" s="7">
        <v>126.395</v>
      </c>
      <c r="H15" s="7">
        <v>139.45500000000001</v>
      </c>
      <c r="I15" s="13">
        <f t="shared" si="3"/>
        <v>-1.9737998242671195</v>
      </c>
      <c r="J15" s="13">
        <f t="shared" si="4"/>
        <v>-3.7134897855816251</v>
      </c>
      <c r="K15" s="13">
        <f t="shared" si="5"/>
        <v>-0.73146880500685185</v>
      </c>
      <c r="L15" s="13">
        <f t="shared" si="6"/>
        <v>-2.1915305637765337</v>
      </c>
      <c r="M15" s="13">
        <f t="shared" si="7"/>
        <v>-2.5557011795544038</v>
      </c>
      <c r="N15" s="13">
        <f t="shared" si="8"/>
        <v>-1.7631975654771037</v>
      </c>
      <c r="O15" s="14">
        <f t="shared" si="0"/>
        <v>0.91686714582430551</v>
      </c>
      <c r="P15" s="14">
        <f t="shared" si="1"/>
        <v>0.90241702598995222</v>
      </c>
      <c r="Q15" s="14">
        <f t="shared" si="2"/>
        <v>0.90989925065433286</v>
      </c>
    </row>
    <row r="16" spans="1:17">
      <c r="A16" s="88"/>
      <c r="B16" s="12" t="s">
        <v>43</v>
      </c>
      <c r="C16" s="7">
        <v>123.202</v>
      </c>
      <c r="D16" s="7">
        <v>115.816</v>
      </c>
      <c r="E16" s="7">
        <v>126.398</v>
      </c>
      <c r="F16" s="7">
        <v>133.71799999999999</v>
      </c>
      <c r="G16" s="7">
        <v>125.90300000000001</v>
      </c>
      <c r="H16" s="7">
        <v>139.816</v>
      </c>
      <c r="I16" s="13">
        <f t="shared" si="3"/>
        <v>-1.348429767948367</v>
      </c>
      <c r="J16" s="13">
        <f t="shared" si="4"/>
        <v>-0.92474571631436797</v>
      </c>
      <c r="K16" s="13">
        <f t="shared" si="5"/>
        <v>-1.6411557347070671</v>
      </c>
      <c r="L16" s="13">
        <f t="shared" si="6"/>
        <v>-1.9037069098325143</v>
      </c>
      <c r="M16" s="13">
        <f t="shared" si="7"/>
        <v>-2.1329685107309038</v>
      </c>
      <c r="N16" s="13">
        <f t="shared" si="8"/>
        <v>-1.6260105398692715</v>
      </c>
      <c r="O16" s="14">
        <f t="shared" si="0"/>
        <v>0.92135688538566241</v>
      </c>
      <c r="P16" s="14">
        <f t="shared" si="1"/>
        <v>0.91988276689197235</v>
      </c>
      <c r="Q16" s="14">
        <f t="shared" si="2"/>
        <v>0.9040310121874463</v>
      </c>
    </row>
    <row r="17" spans="1:17">
      <c r="A17" s="88">
        <v>2011</v>
      </c>
      <c r="B17" s="12" t="s">
        <v>40</v>
      </c>
      <c r="C17" s="7">
        <v>120.82</v>
      </c>
      <c r="D17" s="7">
        <v>116.422</v>
      </c>
      <c r="E17" s="7">
        <v>121.85299999999999</v>
      </c>
      <c r="F17" s="7">
        <v>129.059</v>
      </c>
      <c r="G17" s="7">
        <v>124.259</v>
      </c>
      <c r="H17" s="7">
        <v>132.00700000000001</v>
      </c>
      <c r="I17" s="13">
        <f t="shared" si="3"/>
        <v>-2.9745269988114775</v>
      </c>
      <c r="J17" s="13">
        <f t="shared" si="4"/>
        <v>0.65186568454540517</v>
      </c>
      <c r="K17" s="13">
        <f t="shared" si="5"/>
        <v>-5.4009781849235328</v>
      </c>
      <c r="L17" s="13">
        <f t="shared" si="6"/>
        <v>-4.1351596274122437</v>
      </c>
      <c r="M17" s="13">
        <f t="shared" si="7"/>
        <v>-1.9289203886253659</v>
      </c>
      <c r="N17" s="13">
        <f t="shared" si="8"/>
        <v>-6.2703247703034588</v>
      </c>
      <c r="O17" s="14">
        <f t="shared" si="0"/>
        <v>0.93616098063676301</v>
      </c>
      <c r="P17" s="14">
        <f t="shared" si="1"/>
        <v>0.9369301217618039</v>
      </c>
      <c r="Q17" s="14">
        <f t="shared" si="2"/>
        <v>0.92307983667532778</v>
      </c>
    </row>
    <row r="18" spans="1:17">
      <c r="A18" s="88"/>
      <c r="B18" s="12" t="s">
        <v>41</v>
      </c>
      <c r="C18" s="7">
        <v>119.621</v>
      </c>
      <c r="D18" s="7">
        <v>114.074</v>
      </c>
      <c r="E18" s="7">
        <v>121.526</v>
      </c>
      <c r="F18" s="7">
        <v>127.52800000000001</v>
      </c>
      <c r="G18" s="7">
        <v>122.44499999999999</v>
      </c>
      <c r="H18" s="7">
        <v>130.80500000000001</v>
      </c>
      <c r="I18" s="13">
        <f t="shared" si="3"/>
        <v>-3.8980341118154183</v>
      </c>
      <c r="J18" s="13">
        <f t="shared" si="4"/>
        <v>-2.7087420042643973</v>
      </c>
      <c r="K18" s="13">
        <f t="shared" si="5"/>
        <v>-4.7019337839745319</v>
      </c>
      <c r="L18" s="13">
        <f t="shared" si="6"/>
        <v>-6.7709627896776041</v>
      </c>
      <c r="M18" s="13">
        <f t="shared" si="7"/>
        <v>-5.1681407704580291</v>
      </c>
      <c r="N18" s="13">
        <f t="shared" si="8"/>
        <v>-8.2707452366426075</v>
      </c>
      <c r="O18" s="14">
        <f t="shared" si="0"/>
        <v>0.9379979298663822</v>
      </c>
      <c r="P18" s="14">
        <f t="shared" si="1"/>
        <v>0.93163461145820581</v>
      </c>
      <c r="Q18" s="14">
        <f t="shared" si="2"/>
        <v>0.92906234471159355</v>
      </c>
    </row>
    <row r="19" spans="1:17">
      <c r="A19" s="88"/>
      <c r="B19" s="12" t="s">
        <v>42</v>
      </c>
      <c r="C19" s="7">
        <v>116.348</v>
      </c>
      <c r="D19" s="7">
        <v>112.521</v>
      </c>
      <c r="E19" s="7">
        <v>117.041</v>
      </c>
      <c r="F19" s="7">
        <v>123.94799999999999</v>
      </c>
      <c r="G19" s="7">
        <v>120.01600000000001</v>
      </c>
      <c r="H19" s="7">
        <v>126.05500000000001</v>
      </c>
      <c r="I19" s="13">
        <f t="shared" si="3"/>
        <v>-5.191535133108971</v>
      </c>
      <c r="J19" s="13">
        <f t="shared" si="4"/>
        <v>-1.3501547417609894</v>
      </c>
      <c r="K19" s="13">
        <f t="shared" si="5"/>
        <v>-7.7618409646150184</v>
      </c>
      <c r="L19" s="13">
        <f t="shared" si="6"/>
        <v>-7.3950659713402089</v>
      </c>
      <c r="M19" s="13">
        <f t="shared" si="7"/>
        <v>-5.0468768543059372</v>
      </c>
      <c r="N19" s="13">
        <f t="shared" si="8"/>
        <v>-9.6088343910221923</v>
      </c>
      <c r="O19" s="14">
        <f t="shared" si="0"/>
        <v>0.93868396424306977</v>
      </c>
      <c r="P19" s="14">
        <f t="shared" si="1"/>
        <v>0.93754999333422206</v>
      </c>
      <c r="Q19" s="14">
        <f t="shared" si="2"/>
        <v>0.92849153147435637</v>
      </c>
    </row>
    <row r="20" spans="1:17">
      <c r="A20" s="88"/>
      <c r="B20" s="12" t="s">
        <v>43</v>
      </c>
      <c r="C20" s="7">
        <v>111.13</v>
      </c>
      <c r="D20" s="7">
        <v>105.768</v>
      </c>
      <c r="E20" s="7">
        <v>113.054</v>
      </c>
      <c r="F20" s="7">
        <v>118.782</v>
      </c>
      <c r="G20" s="7">
        <v>115.139</v>
      </c>
      <c r="H20" s="7">
        <v>120.666</v>
      </c>
      <c r="I20" s="13">
        <f t="shared" si="3"/>
        <v>-9.7985422314572865</v>
      </c>
      <c r="J20" s="13">
        <f t="shared" si="4"/>
        <v>-8.6758306278925232</v>
      </c>
      <c r="K20" s="13">
        <f t="shared" si="5"/>
        <v>-10.557129068497916</v>
      </c>
      <c r="L20" s="13">
        <f t="shared" si="6"/>
        <v>-11.169775198552168</v>
      </c>
      <c r="M20" s="13">
        <f t="shared" si="7"/>
        <v>-8.5494388537207264</v>
      </c>
      <c r="N20" s="13">
        <f t="shared" si="8"/>
        <v>-13.696572638324655</v>
      </c>
      <c r="O20" s="14">
        <f t="shared" si="0"/>
        <v>0.93557946490208954</v>
      </c>
      <c r="P20" s="14">
        <f t="shared" si="1"/>
        <v>0.91861141750406039</v>
      </c>
      <c r="Q20" s="14">
        <f t="shared" si="2"/>
        <v>0.93691677854573785</v>
      </c>
    </row>
    <row r="21" spans="1:17">
      <c r="A21" s="88">
        <v>2012</v>
      </c>
      <c r="B21" s="12" t="s">
        <v>40</v>
      </c>
      <c r="C21" s="7">
        <v>102.879</v>
      </c>
      <c r="D21" s="7">
        <v>97.956999999999994</v>
      </c>
      <c r="E21" s="7">
        <v>104.637</v>
      </c>
      <c r="F21" s="7">
        <v>112.861</v>
      </c>
      <c r="G21" s="7">
        <v>109.595</v>
      </c>
      <c r="H21" s="7">
        <v>114.514</v>
      </c>
      <c r="I21" s="13">
        <f t="shared" si="3"/>
        <v>-14.84936268829663</v>
      </c>
      <c r="J21" s="13">
        <f t="shared" si="4"/>
        <v>-15.860404390922678</v>
      </c>
      <c r="K21" s="13">
        <f t="shared" si="5"/>
        <v>-14.128499093169633</v>
      </c>
      <c r="L21" s="13">
        <f t="shared" si="6"/>
        <v>-12.550848836578609</v>
      </c>
      <c r="M21" s="13">
        <f t="shared" si="7"/>
        <v>-11.801157260238693</v>
      </c>
      <c r="N21" s="13">
        <f t="shared" si="8"/>
        <v>-13.2515699925004</v>
      </c>
      <c r="O21" s="14">
        <f t="shared" si="0"/>
        <v>0.9115549215406562</v>
      </c>
      <c r="P21" s="14">
        <f t="shared" si="1"/>
        <v>0.89380902413431262</v>
      </c>
      <c r="Q21" s="14">
        <f t="shared" si="2"/>
        <v>0.91374853729674976</v>
      </c>
    </row>
    <row r="22" spans="1:17">
      <c r="A22" s="88"/>
      <c r="B22" s="12" t="s">
        <v>41</v>
      </c>
      <c r="C22" s="7">
        <v>101.73699999999999</v>
      </c>
      <c r="D22" s="7">
        <v>97.962999999999994</v>
      </c>
      <c r="E22" s="7">
        <v>102.878</v>
      </c>
      <c r="F22" s="7">
        <v>109.187</v>
      </c>
      <c r="G22" s="7">
        <v>106.79600000000001</v>
      </c>
      <c r="H22" s="7">
        <v>110.242</v>
      </c>
      <c r="I22" s="13">
        <f t="shared" si="3"/>
        <v>-14.950552160573816</v>
      </c>
      <c r="J22" s="13">
        <f t="shared" si="4"/>
        <v>-14.123288391745714</v>
      </c>
      <c r="K22" s="13">
        <f t="shared" si="5"/>
        <v>-15.344864473446007</v>
      </c>
      <c r="L22" s="13">
        <f t="shared" si="6"/>
        <v>-14.381939652468478</v>
      </c>
      <c r="M22" s="13">
        <f t="shared" si="7"/>
        <v>-12.780432030707656</v>
      </c>
      <c r="N22" s="13">
        <f t="shared" si="8"/>
        <v>-15.720347081533582</v>
      </c>
      <c r="O22" s="14">
        <f t="shared" si="0"/>
        <v>0.93176843397107711</v>
      </c>
      <c r="P22" s="14">
        <f t="shared" si="1"/>
        <v>0.91729090977190142</v>
      </c>
      <c r="Q22" s="14">
        <f t="shared" si="2"/>
        <v>0.93320150214981579</v>
      </c>
    </row>
    <row r="23" spans="1:17">
      <c r="A23" s="88"/>
      <c r="B23" s="12" t="s">
        <v>42</v>
      </c>
      <c r="C23" s="7">
        <v>100.069</v>
      </c>
      <c r="D23" s="7">
        <v>97.683999999999997</v>
      </c>
      <c r="E23" s="7">
        <v>100.467</v>
      </c>
      <c r="F23" s="7">
        <v>105.07299999999999</v>
      </c>
      <c r="G23" s="7">
        <v>103.702</v>
      </c>
      <c r="H23" s="7">
        <v>105.43</v>
      </c>
      <c r="I23" s="13">
        <f t="shared" si="3"/>
        <v>-13.991645752397975</v>
      </c>
      <c r="J23" s="13">
        <f t="shared" si="4"/>
        <v>-13.185983060939744</v>
      </c>
      <c r="K23" s="13">
        <f t="shared" si="5"/>
        <v>-14.160849616800952</v>
      </c>
      <c r="L23" s="13">
        <f t="shared" si="6"/>
        <v>-15.228160196211316</v>
      </c>
      <c r="M23" s="13">
        <f t="shared" si="7"/>
        <v>-13.593187574990006</v>
      </c>
      <c r="N23" s="13">
        <f t="shared" si="8"/>
        <v>-16.361905517432863</v>
      </c>
      <c r="O23" s="14">
        <f t="shared" si="0"/>
        <v>0.95237596718471929</v>
      </c>
      <c r="P23" s="14">
        <f t="shared" si="1"/>
        <v>0.94196833233688837</v>
      </c>
      <c r="Q23" s="14">
        <f t="shared" si="2"/>
        <v>0.95292611211230194</v>
      </c>
    </row>
    <row r="24" spans="1:17">
      <c r="A24" s="88"/>
      <c r="B24" s="12" t="s">
        <v>43</v>
      </c>
      <c r="C24" s="7">
        <v>98.471999999999994</v>
      </c>
      <c r="D24" s="7">
        <v>96.147999999999996</v>
      </c>
      <c r="E24" s="7">
        <v>98.850999999999999</v>
      </c>
      <c r="F24" s="7">
        <v>103.593</v>
      </c>
      <c r="G24" s="7">
        <v>102.554</v>
      </c>
      <c r="H24" s="7">
        <v>103.724</v>
      </c>
      <c r="I24" s="13">
        <f t="shared" si="3"/>
        <v>-11.390263655178623</v>
      </c>
      <c r="J24" s="13">
        <f t="shared" si="4"/>
        <v>-9.0953785644051202</v>
      </c>
      <c r="K24" s="13">
        <f t="shared" si="5"/>
        <v>-12.563022980168769</v>
      </c>
      <c r="L24" s="13">
        <f t="shared" si="6"/>
        <v>-12.787291003687418</v>
      </c>
      <c r="M24" s="13">
        <f t="shared" si="7"/>
        <v>-10.930266894796715</v>
      </c>
      <c r="N24" s="13">
        <f t="shared" si="8"/>
        <v>-14.040409063033488</v>
      </c>
      <c r="O24" s="14">
        <f t="shared" si="0"/>
        <v>0.95056615794503485</v>
      </c>
      <c r="P24" s="14">
        <f t="shared" si="1"/>
        <v>0.93753534723170229</v>
      </c>
      <c r="Q24" s="14">
        <f t="shared" si="2"/>
        <v>0.95301955188770193</v>
      </c>
    </row>
    <row r="25" spans="1:17">
      <c r="A25" s="88">
        <v>2013</v>
      </c>
      <c r="B25" s="12" t="s">
        <v>40</v>
      </c>
      <c r="C25" s="7">
        <v>92.688000000000002</v>
      </c>
      <c r="D25" s="7">
        <v>89.691999999999993</v>
      </c>
      <c r="E25" s="7">
        <v>93.322999999999993</v>
      </c>
      <c r="F25" s="7">
        <v>96.768000000000001</v>
      </c>
      <c r="G25" s="7">
        <v>95.537999999999997</v>
      </c>
      <c r="H25" s="7">
        <v>96.995999999999995</v>
      </c>
      <c r="I25" s="13">
        <f t="shared" si="3"/>
        <v>-9.9058116816843071</v>
      </c>
      <c r="J25" s="13">
        <f t="shared" si="4"/>
        <v>-8.4373755831640409</v>
      </c>
      <c r="K25" s="13">
        <f t="shared" si="5"/>
        <v>-10.812618863308398</v>
      </c>
      <c r="L25" s="13">
        <f t="shared" si="6"/>
        <v>-14.259132915710481</v>
      </c>
      <c r="M25" s="13">
        <f t="shared" si="7"/>
        <v>-12.826315069118122</v>
      </c>
      <c r="N25" s="13">
        <f t="shared" si="8"/>
        <v>-15.297692858515122</v>
      </c>
      <c r="O25" s="14">
        <f t="shared" si="0"/>
        <v>0.95783730158730163</v>
      </c>
      <c r="P25" s="14">
        <f t="shared" si="1"/>
        <v>0.93880968829156985</v>
      </c>
      <c r="Q25" s="14">
        <f t="shared" si="2"/>
        <v>0.96213245907047706</v>
      </c>
    </row>
    <row r="26" spans="1:17">
      <c r="A26" s="88"/>
      <c r="B26" s="12" t="s">
        <v>41</v>
      </c>
      <c r="C26" s="7">
        <v>92.471999999999994</v>
      </c>
      <c r="D26" s="7">
        <v>88.52</v>
      </c>
      <c r="E26" s="7">
        <v>93.436999999999998</v>
      </c>
      <c r="F26" s="7">
        <v>96.040999999999997</v>
      </c>
      <c r="G26" s="7">
        <v>93.275000000000006</v>
      </c>
      <c r="H26" s="7">
        <v>96.893000000000001</v>
      </c>
      <c r="I26" s="13">
        <f t="shared" si="3"/>
        <v>-9.1068146298790005</v>
      </c>
      <c r="J26" s="13">
        <f t="shared" si="4"/>
        <v>-9.6393536335146912</v>
      </c>
      <c r="K26" s="13">
        <f t="shared" si="5"/>
        <v>-9.1768891308151463</v>
      </c>
      <c r="L26" s="13">
        <f t="shared" si="6"/>
        <v>-12.039894859278121</v>
      </c>
      <c r="M26" s="13">
        <f t="shared" si="7"/>
        <v>-12.660586538821683</v>
      </c>
      <c r="N26" s="13">
        <f t="shared" si="8"/>
        <v>-12.10881515211989</v>
      </c>
      <c r="O26" s="14">
        <f t="shared" si="0"/>
        <v>0.96283878760112862</v>
      </c>
      <c r="P26" s="14">
        <f t="shared" si="1"/>
        <v>0.94902170999731961</v>
      </c>
      <c r="Q26" s="14">
        <f t="shared" si="2"/>
        <v>0.96433178867410441</v>
      </c>
    </row>
    <row r="27" spans="1:17">
      <c r="A27" s="88"/>
      <c r="B27" s="12" t="s">
        <v>42</v>
      </c>
      <c r="C27" s="7">
        <v>94.286000000000001</v>
      </c>
      <c r="D27" s="7">
        <v>93.078999999999994</v>
      </c>
      <c r="E27" s="7">
        <v>94.299000000000007</v>
      </c>
      <c r="F27" s="7">
        <v>96.742000000000004</v>
      </c>
      <c r="G27" s="7">
        <v>95.459000000000003</v>
      </c>
      <c r="H27" s="7">
        <v>96.992000000000004</v>
      </c>
      <c r="I27" s="13">
        <f t="shared" si="3"/>
        <v>-5.7790124813878467</v>
      </c>
      <c r="J27" s="13">
        <f t="shared" si="4"/>
        <v>-4.7141804184922869</v>
      </c>
      <c r="K27" s="13">
        <f t="shared" si="5"/>
        <v>-6.1393293320194608</v>
      </c>
      <c r="L27" s="13">
        <f t="shared" si="6"/>
        <v>-7.9287733290188678</v>
      </c>
      <c r="M27" s="13">
        <f t="shared" si="7"/>
        <v>-7.9487377292626888</v>
      </c>
      <c r="N27" s="13">
        <f t="shared" si="8"/>
        <v>-8.0034145878782113</v>
      </c>
      <c r="O27" s="14">
        <f t="shared" si="0"/>
        <v>0.97461288788737055</v>
      </c>
      <c r="P27" s="14">
        <f t="shared" si="1"/>
        <v>0.97506783016792542</v>
      </c>
      <c r="Q27" s="14">
        <f t="shared" si="2"/>
        <v>0.9722348234905972</v>
      </c>
    </row>
    <row r="28" spans="1:17">
      <c r="A28" s="88"/>
      <c r="B28" s="12" t="s">
        <v>43</v>
      </c>
      <c r="C28" s="7">
        <v>94.876000000000005</v>
      </c>
      <c r="D28" s="7">
        <v>93.361999999999995</v>
      </c>
      <c r="E28" s="7">
        <v>94.991</v>
      </c>
      <c r="F28" s="7">
        <v>95.512</v>
      </c>
      <c r="G28" s="7">
        <v>94.355999999999995</v>
      </c>
      <c r="H28" s="7">
        <v>95.712999999999994</v>
      </c>
      <c r="I28" s="13">
        <f t="shared" si="3"/>
        <v>-3.6517994963035094</v>
      </c>
      <c r="J28" s="13">
        <f t="shared" si="4"/>
        <v>-2.8976161750634444</v>
      </c>
      <c r="K28" s="13">
        <f t="shared" si="5"/>
        <v>-3.9048669209213904</v>
      </c>
      <c r="L28" s="13">
        <f t="shared" si="6"/>
        <v>-7.8007201258772358</v>
      </c>
      <c r="M28" s="13">
        <f t="shared" si="7"/>
        <v>-7.9938373929832167</v>
      </c>
      <c r="N28" s="13">
        <f t="shared" si="8"/>
        <v>-7.7233812810921343</v>
      </c>
      <c r="O28" s="14">
        <f t="shared" si="0"/>
        <v>0.99334115085015495</v>
      </c>
      <c r="P28" s="14">
        <f t="shared" si="1"/>
        <v>0.98946542880156008</v>
      </c>
      <c r="Q28" s="14">
        <f t="shared" si="2"/>
        <v>0.99245661508885952</v>
      </c>
    </row>
    <row r="29" spans="1:17">
      <c r="A29" s="88">
        <v>2014</v>
      </c>
      <c r="B29" s="12" t="s">
        <v>40</v>
      </c>
      <c r="C29" s="7">
        <v>92.84</v>
      </c>
      <c r="D29" s="7">
        <v>92.2</v>
      </c>
      <c r="E29" s="7">
        <v>92.796999999999997</v>
      </c>
      <c r="F29" s="7">
        <v>95.207999999999998</v>
      </c>
      <c r="G29" s="7">
        <v>94.495999999999995</v>
      </c>
      <c r="H29" s="7">
        <v>95.320999999999998</v>
      </c>
      <c r="I29" s="13">
        <f t="shared" si="3"/>
        <v>0.16399102364923479</v>
      </c>
      <c r="J29" s="13">
        <f t="shared" si="4"/>
        <v>2.796236007670716</v>
      </c>
      <c r="K29" s="13">
        <f t="shared" si="5"/>
        <v>-0.56363383088841035</v>
      </c>
      <c r="L29" s="13">
        <f t="shared" si="6"/>
        <v>-1.6121031746031744</v>
      </c>
      <c r="M29" s="13">
        <f t="shared" si="7"/>
        <v>-1.0906654943582672</v>
      </c>
      <c r="N29" s="13">
        <f t="shared" si="8"/>
        <v>-1.7268753350653587</v>
      </c>
      <c r="O29" s="14">
        <f t="shared" si="0"/>
        <v>0.9751281404923956</v>
      </c>
      <c r="P29" s="14">
        <f t="shared" si="1"/>
        <v>0.97570267524551313</v>
      </c>
      <c r="Q29" s="14">
        <f t="shared" si="2"/>
        <v>0.97352104992603938</v>
      </c>
    </row>
    <row r="30" spans="1:17">
      <c r="A30" s="88"/>
      <c r="B30" s="12" t="s">
        <v>41</v>
      </c>
      <c r="C30" s="7">
        <v>92.814999999999998</v>
      </c>
      <c r="D30" s="7">
        <v>91.245999999999995</v>
      </c>
      <c r="E30" s="7">
        <v>92.944999999999993</v>
      </c>
      <c r="F30" s="7">
        <v>96.805000000000007</v>
      </c>
      <c r="G30" s="7">
        <v>95.082999999999998</v>
      </c>
      <c r="H30" s="7">
        <v>97.119</v>
      </c>
      <c r="I30" s="13">
        <f t="shared" si="3"/>
        <v>0.37092309023272207</v>
      </c>
      <c r="J30" s="13">
        <f t="shared" si="4"/>
        <v>3.0795300497062694</v>
      </c>
      <c r="K30" s="13">
        <f t="shared" si="5"/>
        <v>-0.52655800164816968</v>
      </c>
      <c r="L30" s="13">
        <f t="shared" si="6"/>
        <v>0.79549359127872865</v>
      </c>
      <c r="M30" s="13">
        <f t="shared" si="7"/>
        <v>1.938354328598213</v>
      </c>
      <c r="N30" s="13">
        <f t="shared" si="8"/>
        <v>0.23324698378623943</v>
      </c>
      <c r="O30" s="14">
        <f t="shared" si="0"/>
        <v>0.95878312070657501</v>
      </c>
      <c r="P30" s="14">
        <f t="shared" si="1"/>
        <v>0.95964578315787252</v>
      </c>
      <c r="Q30" s="14">
        <f t="shared" si="2"/>
        <v>0.95702179800039122</v>
      </c>
    </row>
    <row r="31" spans="1:17">
      <c r="A31" s="88"/>
      <c r="B31" s="12" t="s">
        <v>42</v>
      </c>
      <c r="C31" s="7">
        <v>94.724999999999994</v>
      </c>
      <c r="D31" s="7">
        <v>94.707999999999998</v>
      </c>
      <c r="E31" s="7">
        <v>94.563000000000002</v>
      </c>
      <c r="F31" s="7">
        <v>97.001999999999995</v>
      </c>
      <c r="G31" s="7">
        <v>96.21</v>
      </c>
      <c r="H31" s="7">
        <v>97.131</v>
      </c>
      <c r="I31" s="13">
        <f t="shared" si="3"/>
        <v>0.46560464968288251</v>
      </c>
      <c r="J31" s="13">
        <f t="shared" si="4"/>
        <v>1.7501262368525783</v>
      </c>
      <c r="K31" s="13">
        <f t="shared" si="5"/>
        <v>0.27996055101326967</v>
      </c>
      <c r="L31" s="13">
        <f t="shared" si="6"/>
        <v>0.26875607285357095</v>
      </c>
      <c r="M31" s="13">
        <f t="shared" si="7"/>
        <v>0.78672519091964599</v>
      </c>
      <c r="N31" s="13">
        <f t="shared" si="8"/>
        <v>0.14331078851863577</v>
      </c>
      <c r="O31" s="14">
        <f t="shared" si="0"/>
        <v>0.9765262571905734</v>
      </c>
      <c r="P31" s="14">
        <f t="shared" si="1"/>
        <v>0.984388317222742</v>
      </c>
      <c r="Q31" s="14">
        <f t="shared" si="2"/>
        <v>0.97356147882756283</v>
      </c>
    </row>
    <row r="32" spans="1:17">
      <c r="A32" s="88"/>
      <c r="B32" s="12" t="s">
        <v>43</v>
      </c>
      <c r="C32" s="7">
        <v>95.569000000000003</v>
      </c>
      <c r="D32" s="7">
        <v>92.822999999999993</v>
      </c>
      <c r="E32" s="7">
        <v>95.912000000000006</v>
      </c>
      <c r="F32" s="7">
        <v>97.194000000000003</v>
      </c>
      <c r="G32" s="7">
        <v>96.12</v>
      </c>
      <c r="H32" s="7">
        <v>97.379000000000005</v>
      </c>
      <c r="I32" s="13">
        <f t="shared" si="3"/>
        <v>0.73042708377251131</v>
      </c>
      <c r="J32" s="13">
        <f t="shared" si="4"/>
        <v>-0.57732267946273286</v>
      </c>
      <c r="K32" s="13">
        <f t="shared" si="5"/>
        <v>0.96956553778779764</v>
      </c>
      <c r="L32" s="13">
        <f t="shared" si="6"/>
        <v>1.761035262584798</v>
      </c>
      <c r="M32" s="13">
        <f t="shared" si="7"/>
        <v>1.8695154521175317</v>
      </c>
      <c r="N32" s="13">
        <f t="shared" si="8"/>
        <v>1.7406203963933997</v>
      </c>
      <c r="O32" s="14">
        <f t="shared" si="0"/>
        <v>0.98328086095849543</v>
      </c>
      <c r="P32" s="14">
        <f t="shared" si="1"/>
        <v>0.9656991260923844</v>
      </c>
      <c r="Q32" s="14">
        <f t="shared" si="2"/>
        <v>0.98493515028907674</v>
      </c>
    </row>
    <row r="33" spans="1:17">
      <c r="A33" s="88">
        <v>2015</v>
      </c>
      <c r="B33" s="12" t="s">
        <v>40</v>
      </c>
      <c r="C33" s="7">
        <v>95.424000000000007</v>
      </c>
      <c r="D33" s="7">
        <v>96.340999999999994</v>
      </c>
      <c r="E33" s="7">
        <v>95.308999999999997</v>
      </c>
      <c r="F33" s="7">
        <v>96.650999999999996</v>
      </c>
      <c r="G33" s="7">
        <v>98.268000000000001</v>
      </c>
      <c r="H33" s="7">
        <v>96.373000000000005</v>
      </c>
      <c r="I33" s="13">
        <f t="shared" si="3"/>
        <v>2.7832830676432607</v>
      </c>
      <c r="J33" s="13">
        <f t="shared" si="4"/>
        <v>4.4913232104121459</v>
      </c>
      <c r="K33" s="13">
        <f t="shared" si="5"/>
        <v>2.706984061984774</v>
      </c>
      <c r="L33" s="13">
        <f t="shared" si="6"/>
        <v>1.5156289387446398</v>
      </c>
      <c r="M33" s="13">
        <f t="shared" si="7"/>
        <v>3.9917033525228574</v>
      </c>
      <c r="N33" s="13">
        <f t="shared" si="8"/>
        <v>1.1036392820050311</v>
      </c>
      <c r="O33" s="14">
        <f t="shared" si="0"/>
        <v>0.98730483906012367</v>
      </c>
      <c r="P33" s="14">
        <f t="shared" si="1"/>
        <v>0.98039036105344557</v>
      </c>
      <c r="Q33" s="14">
        <f t="shared" si="2"/>
        <v>0.98895956336318258</v>
      </c>
    </row>
    <row r="34" spans="1:17">
      <c r="A34" s="88"/>
      <c r="B34" s="12" t="s">
        <v>41</v>
      </c>
      <c r="C34" s="7">
        <v>99.623999999999995</v>
      </c>
      <c r="D34" s="7">
        <v>98.402000000000001</v>
      </c>
      <c r="E34" s="7">
        <v>99.777000000000001</v>
      </c>
      <c r="F34" s="7">
        <v>100.687</v>
      </c>
      <c r="G34" s="7">
        <v>99.725999999999999</v>
      </c>
      <c r="H34" s="7">
        <v>100.852</v>
      </c>
      <c r="I34" s="13">
        <f t="shared" si="3"/>
        <v>7.3360986909443593</v>
      </c>
      <c r="J34" s="13">
        <f t="shared" si="4"/>
        <v>7.8425355632027793</v>
      </c>
      <c r="K34" s="13">
        <f t="shared" si="5"/>
        <v>7.3505836785195733</v>
      </c>
      <c r="L34" s="13">
        <f t="shared" si="6"/>
        <v>4.0101234440369726</v>
      </c>
      <c r="M34" s="13">
        <f t="shared" si="7"/>
        <v>4.8831021318216816</v>
      </c>
      <c r="N34" s="13">
        <f t="shared" si="8"/>
        <v>3.8437380945026245</v>
      </c>
      <c r="O34" s="14">
        <f t="shared" si="0"/>
        <v>0.9894425298201357</v>
      </c>
      <c r="P34" s="14">
        <f t="shared" si="1"/>
        <v>0.98672362272627001</v>
      </c>
      <c r="Q34" s="14">
        <f t="shared" si="2"/>
        <v>0.98934081624558756</v>
      </c>
    </row>
    <row r="35" spans="1:17">
      <c r="A35" s="88"/>
      <c r="B35" s="12" t="s">
        <v>42</v>
      </c>
      <c r="C35" s="7">
        <v>102.69199999999999</v>
      </c>
      <c r="D35" s="7">
        <v>103.20399999999999</v>
      </c>
      <c r="E35" s="7">
        <v>102.628</v>
      </c>
      <c r="F35" s="7">
        <v>101.358</v>
      </c>
      <c r="G35" s="7">
        <v>100.328</v>
      </c>
      <c r="H35" s="7">
        <v>101.53400000000001</v>
      </c>
      <c r="I35" s="13">
        <f t="shared" si="3"/>
        <v>8.4106624439165945</v>
      </c>
      <c r="J35" s="13">
        <f t="shared" si="4"/>
        <v>8.9707310892427117</v>
      </c>
      <c r="K35" s="13">
        <f t="shared" si="5"/>
        <v>8.52870573057114</v>
      </c>
      <c r="L35" s="13">
        <f t="shared" si="6"/>
        <v>4.4906290591946618</v>
      </c>
      <c r="M35" s="13">
        <f t="shared" si="7"/>
        <v>4.280220351314834</v>
      </c>
      <c r="N35" s="13">
        <f t="shared" si="8"/>
        <v>4.5330532991527006</v>
      </c>
      <c r="O35" s="14">
        <f t="shared" si="0"/>
        <v>1.0131612699540242</v>
      </c>
      <c r="P35" s="14">
        <f t="shared" si="1"/>
        <v>1.0286659756000318</v>
      </c>
      <c r="Q35" s="14">
        <f t="shared" si="2"/>
        <v>1.010774715858727</v>
      </c>
    </row>
    <row r="36" spans="1:17">
      <c r="A36" s="88"/>
      <c r="B36" s="12" t="s">
        <v>43</v>
      </c>
      <c r="C36" s="7">
        <v>102.261</v>
      </c>
      <c r="D36" s="7">
        <v>102.053</v>
      </c>
      <c r="E36" s="7">
        <v>102.28700000000001</v>
      </c>
      <c r="F36" s="7">
        <v>101.30500000000001</v>
      </c>
      <c r="G36" s="7">
        <v>101.678</v>
      </c>
      <c r="H36" s="7">
        <v>101.241</v>
      </c>
      <c r="I36" s="13">
        <f t="shared" si="3"/>
        <v>7.0022706107629062</v>
      </c>
      <c r="J36" s="13">
        <f t="shared" si="4"/>
        <v>9.9436562058972555</v>
      </c>
      <c r="K36" s="13">
        <f t="shared" si="5"/>
        <v>6.64671782467261</v>
      </c>
      <c r="L36" s="13">
        <f t="shared" si="6"/>
        <v>4.2296849599769537</v>
      </c>
      <c r="M36" s="13">
        <f t="shared" si="7"/>
        <v>5.7823553890969492</v>
      </c>
      <c r="N36" s="13">
        <f t="shared" si="8"/>
        <v>3.9659474835436637</v>
      </c>
      <c r="O36" s="14">
        <f t="shared" si="0"/>
        <v>1.0094368491189969</v>
      </c>
      <c r="P36" s="14">
        <f t="shared" si="1"/>
        <v>1.0036881134562048</v>
      </c>
      <c r="Q36" s="14">
        <f t="shared" si="2"/>
        <v>1.0103317825782046</v>
      </c>
    </row>
    <row r="37" spans="1:17">
      <c r="A37" s="88">
        <v>2016</v>
      </c>
      <c r="B37" s="12" t="s">
        <v>40</v>
      </c>
      <c r="C37" s="7">
        <v>103.795</v>
      </c>
      <c r="D37" s="7">
        <v>103.758</v>
      </c>
      <c r="E37" s="7">
        <v>103.8</v>
      </c>
      <c r="F37" s="7">
        <v>102.77500000000001</v>
      </c>
      <c r="G37" s="7">
        <v>104.28400000000001</v>
      </c>
      <c r="H37" s="7">
        <v>102.533</v>
      </c>
      <c r="I37" s="13">
        <f t="shared" si="3"/>
        <v>8.7724262240107329</v>
      </c>
      <c r="J37" s="13">
        <f t="shared" si="4"/>
        <v>7.6986952595468283</v>
      </c>
      <c r="K37" s="13">
        <f t="shared" si="5"/>
        <v>8.9089173110619146</v>
      </c>
      <c r="L37" s="13">
        <f t="shared" si="6"/>
        <v>6.3361993150614193</v>
      </c>
      <c r="M37" s="13">
        <f t="shared" si="7"/>
        <v>6.1220336223389182</v>
      </c>
      <c r="N37" s="13">
        <f t="shared" si="8"/>
        <v>6.3918317371047806</v>
      </c>
      <c r="O37" s="14">
        <f t="shared" ref="O37:O56" si="9">+C37/F37</f>
        <v>1.0099245925565556</v>
      </c>
      <c r="P37" s="14">
        <f t="shared" ref="P37:P56" si="10">+D37/G37</f>
        <v>0.99495608146983228</v>
      </c>
      <c r="Q37" s="14">
        <f t="shared" ref="Q37:Q56" si="11">+E37/H37</f>
        <v>1.0123569972594189</v>
      </c>
    </row>
    <row r="38" spans="1:17">
      <c r="A38" s="88"/>
      <c r="B38" s="12" t="s">
        <v>41</v>
      </c>
      <c r="C38" s="7">
        <v>104.63</v>
      </c>
      <c r="D38" s="7">
        <v>103.78400000000001</v>
      </c>
      <c r="E38" s="7">
        <v>104.73699999999999</v>
      </c>
      <c r="F38" s="7">
        <v>104.601</v>
      </c>
      <c r="G38" s="7">
        <v>108.105</v>
      </c>
      <c r="H38" s="7">
        <v>104.045</v>
      </c>
      <c r="I38" s="13">
        <f t="shared" si="3"/>
        <v>5.0248935999357647</v>
      </c>
      <c r="J38" s="13">
        <f t="shared" si="4"/>
        <v>5.4694010284343841</v>
      </c>
      <c r="K38" s="13">
        <f t="shared" si="5"/>
        <v>4.9710855207111715</v>
      </c>
      <c r="L38" s="13">
        <f t="shared" si="6"/>
        <v>3.8872942882397954</v>
      </c>
      <c r="M38" s="13">
        <f t="shared" si="7"/>
        <v>8.4020215390169017</v>
      </c>
      <c r="N38" s="13">
        <f t="shared" si="8"/>
        <v>3.1660254630547779</v>
      </c>
      <c r="O38" s="14">
        <f t="shared" si="9"/>
        <v>1.0002772440034033</v>
      </c>
      <c r="P38" s="14">
        <f t="shared" si="10"/>
        <v>0.96002960085102451</v>
      </c>
      <c r="Q38" s="14">
        <f t="shared" si="11"/>
        <v>1.0066509683310105</v>
      </c>
    </row>
    <row r="39" spans="1:17">
      <c r="A39" s="88"/>
      <c r="B39" s="12" t="s">
        <v>42</v>
      </c>
      <c r="C39" s="7">
        <v>108.18899999999999</v>
      </c>
      <c r="D39" s="7">
        <v>105.529</v>
      </c>
      <c r="E39" s="7">
        <v>108.52500000000001</v>
      </c>
      <c r="F39" s="7">
        <v>105.431</v>
      </c>
      <c r="G39" s="7">
        <v>107.605</v>
      </c>
      <c r="H39" s="7">
        <v>105.084</v>
      </c>
      <c r="I39" s="13">
        <f t="shared" si="3"/>
        <v>5.3528999337825844</v>
      </c>
      <c r="J39" s="13">
        <f t="shared" si="4"/>
        <v>2.2528196581527826</v>
      </c>
      <c r="K39" s="13">
        <f t="shared" si="5"/>
        <v>5.7459952449623986</v>
      </c>
      <c r="L39" s="13">
        <f t="shared" si="6"/>
        <v>4.0184297243434086</v>
      </c>
      <c r="M39" s="13">
        <f t="shared" si="7"/>
        <v>7.253209472928801</v>
      </c>
      <c r="N39" s="13">
        <f t="shared" si="8"/>
        <v>3.4963657494041289</v>
      </c>
      <c r="O39" s="14">
        <f t="shared" si="9"/>
        <v>1.0261592890136677</v>
      </c>
      <c r="P39" s="14">
        <f t="shared" si="10"/>
        <v>0.98070721620742518</v>
      </c>
      <c r="Q39" s="14">
        <f t="shared" si="11"/>
        <v>1.0327452323855202</v>
      </c>
    </row>
    <row r="40" spans="1:17">
      <c r="A40" s="88"/>
      <c r="B40" s="12" t="s">
        <v>43</v>
      </c>
      <c r="C40" s="7">
        <v>108.09</v>
      </c>
      <c r="D40" s="7">
        <v>105.05</v>
      </c>
      <c r="E40" s="7">
        <v>108.474</v>
      </c>
      <c r="F40" s="7">
        <v>105.848</v>
      </c>
      <c r="G40" s="7">
        <v>106.098</v>
      </c>
      <c r="H40" s="7">
        <v>105.803</v>
      </c>
      <c r="I40" s="13">
        <f t="shared" si="3"/>
        <v>5.7001202804588313</v>
      </c>
      <c r="J40" s="13">
        <f t="shared" si="4"/>
        <v>2.936709356902778</v>
      </c>
      <c r="K40" s="13">
        <f t="shared" si="5"/>
        <v>6.048666986029505</v>
      </c>
      <c r="L40" s="13">
        <f t="shared" si="6"/>
        <v>4.4844775677409743</v>
      </c>
      <c r="M40" s="13">
        <f t="shared" si="7"/>
        <v>4.3470563937134887</v>
      </c>
      <c r="N40" s="13">
        <f t="shared" si="8"/>
        <v>4.506079552750375</v>
      </c>
      <c r="O40" s="14">
        <f t="shared" si="9"/>
        <v>1.021181316604943</v>
      </c>
      <c r="P40" s="14">
        <f t="shared" si="10"/>
        <v>0.99012233972365171</v>
      </c>
      <c r="Q40" s="14">
        <f t="shared" si="11"/>
        <v>1.0252450308592385</v>
      </c>
    </row>
    <row r="41" spans="1:17">
      <c r="A41" s="88">
        <v>2017</v>
      </c>
      <c r="B41" s="12" t="s">
        <v>40</v>
      </c>
      <c r="C41" s="7">
        <v>109.53</v>
      </c>
      <c r="D41" s="7">
        <v>106.956</v>
      </c>
      <c r="E41" s="7">
        <v>109.86499999999999</v>
      </c>
      <c r="F41" s="7">
        <v>108.239</v>
      </c>
      <c r="G41" s="7">
        <v>110.01600000000001</v>
      </c>
      <c r="H41" s="7">
        <v>107.983</v>
      </c>
      <c r="I41" s="13">
        <f t="shared" si="3"/>
        <v>5.5253143214990974</v>
      </c>
      <c r="J41" s="13">
        <f t="shared" si="4"/>
        <v>3.0821719771005673</v>
      </c>
      <c r="K41" s="13">
        <f t="shared" si="5"/>
        <v>5.842967244701347</v>
      </c>
      <c r="L41" s="13">
        <f t="shared" si="6"/>
        <v>5.3164680126489783</v>
      </c>
      <c r="M41" s="13">
        <f t="shared" si="7"/>
        <v>5.4965287100609883</v>
      </c>
      <c r="N41" s="13">
        <f t="shared" si="8"/>
        <v>5.3153618834911764</v>
      </c>
      <c r="O41" s="14">
        <f t="shared" si="9"/>
        <v>1.0119273090106153</v>
      </c>
      <c r="P41" s="14">
        <f t="shared" si="10"/>
        <v>0.97218586387434558</v>
      </c>
      <c r="Q41" s="14">
        <f t="shared" si="11"/>
        <v>1.0174286693275794</v>
      </c>
    </row>
    <row r="42" spans="1:17">
      <c r="A42" s="88"/>
      <c r="B42" s="12" t="s">
        <v>41</v>
      </c>
      <c r="C42" s="7">
        <v>112.337</v>
      </c>
      <c r="D42" s="7">
        <v>109.992</v>
      </c>
      <c r="E42" s="7">
        <v>112.648</v>
      </c>
      <c r="F42" s="7">
        <v>110.41</v>
      </c>
      <c r="G42" s="7">
        <v>112.83499999999999</v>
      </c>
      <c r="H42" s="7">
        <v>110.06399999999999</v>
      </c>
      <c r="I42" s="13">
        <f t="shared" si="3"/>
        <v>7.3659562267036405</v>
      </c>
      <c r="J42" s="13">
        <f t="shared" si="4"/>
        <v>5.9816542048870769</v>
      </c>
      <c r="K42" s="13">
        <f t="shared" si="5"/>
        <v>7.5532046936612751</v>
      </c>
      <c r="L42" s="13">
        <f t="shared" si="6"/>
        <v>5.5534841923117417</v>
      </c>
      <c r="M42" s="13">
        <f t="shared" si="7"/>
        <v>4.3753757920540037</v>
      </c>
      <c r="N42" s="13">
        <f t="shared" si="8"/>
        <v>5.7849968763515669</v>
      </c>
      <c r="O42" s="14">
        <f t="shared" si="9"/>
        <v>1.0174531292455393</v>
      </c>
      <c r="P42" s="14">
        <f t="shared" si="10"/>
        <v>0.97480391722426563</v>
      </c>
      <c r="Q42" s="14">
        <f t="shared" si="11"/>
        <v>1.0234772496002327</v>
      </c>
    </row>
    <row r="43" spans="1:17">
      <c r="A43" s="88"/>
      <c r="B43" s="12" t="s">
        <v>42</v>
      </c>
      <c r="C43" s="7">
        <v>118.005</v>
      </c>
      <c r="D43" s="7">
        <v>115.56699999999999</v>
      </c>
      <c r="E43" s="7">
        <v>118.32899999999999</v>
      </c>
      <c r="F43" s="7">
        <v>112.44199999999999</v>
      </c>
      <c r="G43" s="7">
        <v>114.619</v>
      </c>
      <c r="H43" s="7">
        <v>112.131</v>
      </c>
      <c r="I43" s="13">
        <f t="shared" si="3"/>
        <v>9.0730111194298857</v>
      </c>
      <c r="J43" s="13">
        <f t="shared" si="4"/>
        <v>9.5120772489078789</v>
      </c>
      <c r="K43" s="13">
        <f t="shared" si="5"/>
        <v>9.0338631651692971</v>
      </c>
      <c r="L43" s="13">
        <f t="shared" si="6"/>
        <v>6.6498468192466964</v>
      </c>
      <c r="M43" s="13">
        <f t="shared" si="7"/>
        <v>6.5182844663352002</v>
      </c>
      <c r="N43" s="13">
        <f t="shared" si="8"/>
        <v>6.7060637204522155</v>
      </c>
      <c r="O43" s="14">
        <f t="shared" si="9"/>
        <v>1.0494743956884438</v>
      </c>
      <c r="P43" s="14">
        <f t="shared" si="10"/>
        <v>1.0082708800460656</v>
      </c>
      <c r="Q43" s="14">
        <f t="shared" si="11"/>
        <v>1.0552746341332904</v>
      </c>
    </row>
    <row r="44" spans="1:17">
      <c r="A44" s="88"/>
      <c r="B44" s="12" t="s">
        <v>43</v>
      </c>
      <c r="C44" s="7">
        <v>118.636</v>
      </c>
      <c r="D44" s="7">
        <v>115.688</v>
      </c>
      <c r="E44" s="7">
        <v>119.01600000000001</v>
      </c>
      <c r="F44" s="7">
        <v>113.45699999999999</v>
      </c>
      <c r="G44" s="7">
        <v>113.902</v>
      </c>
      <c r="H44" s="7">
        <v>113.384</v>
      </c>
      <c r="I44" s="13">
        <f t="shared" si="3"/>
        <v>9.756684244610959</v>
      </c>
      <c r="J44" s="13">
        <f t="shared" si="4"/>
        <v>10.126606377915293</v>
      </c>
      <c r="K44" s="13">
        <f t="shared" si="5"/>
        <v>9.7184578793074738</v>
      </c>
      <c r="L44" s="13">
        <f t="shared" si="6"/>
        <v>7.1886100823822741</v>
      </c>
      <c r="M44" s="13">
        <f t="shared" si="7"/>
        <v>7.3554638164715636</v>
      </c>
      <c r="N44" s="13">
        <f t="shared" si="8"/>
        <v>7.1652032551061895</v>
      </c>
      <c r="O44" s="14">
        <f t="shared" si="9"/>
        <v>1.0456472496187983</v>
      </c>
      <c r="P44" s="14">
        <f t="shared" si="10"/>
        <v>1.0156801460904989</v>
      </c>
      <c r="Q44" s="14">
        <f t="shared" si="11"/>
        <v>1.0496719113807944</v>
      </c>
    </row>
    <row r="45" spans="1:17">
      <c r="A45" s="86">
        <v>2018</v>
      </c>
      <c r="B45" s="12" t="s">
        <v>40</v>
      </c>
      <c r="C45" s="7">
        <v>118.5</v>
      </c>
      <c r="D45" s="7">
        <v>114.6</v>
      </c>
      <c r="E45" s="7">
        <v>118.9</v>
      </c>
      <c r="F45" s="7">
        <v>114.99</v>
      </c>
      <c r="G45" s="7">
        <v>116.24</v>
      </c>
      <c r="H45" s="7">
        <v>114.81</v>
      </c>
      <c r="I45" s="13">
        <f t="shared" si="3"/>
        <v>8.1895371131196946</v>
      </c>
      <c r="J45" s="13">
        <f t="shared" si="4"/>
        <v>7.146864131044528</v>
      </c>
      <c r="K45" s="13">
        <f t="shared" si="5"/>
        <v>8.2237291221044053</v>
      </c>
      <c r="L45" s="13">
        <f t="shared" si="6"/>
        <v>6.2371234028399947</v>
      </c>
      <c r="M45" s="13">
        <f t="shared" si="7"/>
        <v>5.6573589296102345</v>
      </c>
      <c r="N45" s="13">
        <f t="shared" si="8"/>
        <v>6.322291471805741</v>
      </c>
      <c r="O45" s="14">
        <f t="shared" si="9"/>
        <v>1.0305243934255153</v>
      </c>
      <c r="P45" s="14">
        <f t="shared" si="10"/>
        <v>0.98589125946317957</v>
      </c>
      <c r="Q45" s="14">
        <f t="shared" si="11"/>
        <v>1.0356240745579655</v>
      </c>
    </row>
    <row r="46" spans="1:17">
      <c r="A46" s="86"/>
      <c r="B46" s="12" t="s">
        <v>41</v>
      </c>
      <c r="C46" s="7">
        <v>121.8</v>
      </c>
      <c r="D46" s="7">
        <v>119.979</v>
      </c>
      <c r="E46" s="7">
        <v>122.1</v>
      </c>
      <c r="F46" s="7">
        <v>117.9</v>
      </c>
      <c r="G46" s="7">
        <v>119.23</v>
      </c>
      <c r="H46" s="7">
        <v>117.7</v>
      </c>
      <c r="I46" s="13">
        <f t="shared" si="3"/>
        <v>8.423760648762201</v>
      </c>
      <c r="J46" s="13">
        <f t="shared" si="4"/>
        <v>9.0797512546366921</v>
      </c>
      <c r="K46" s="13">
        <f t="shared" si="5"/>
        <v>8.3907392940842271</v>
      </c>
      <c r="L46" s="13">
        <f t="shared" si="6"/>
        <v>6.7838058146907132</v>
      </c>
      <c r="M46" s="13">
        <f t="shared" si="7"/>
        <v>5.6675676873310765</v>
      </c>
      <c r="N46" s="13">
        <f t="shared" si="8"/>
        <v>6.9377816543102266</v>
      </c>
      <c r="O46" s="14">
        <f t="shared" si="9"/>
        <v>1.0330788804071247</v>
      </c>
      <c r="P46" s="14">
        <f t="shared" si="10"/>
        <v>1.0062819760127484</v>
      </c>
      <c r="Q46" s="14">
        <f t="shared" si="11"/>
        <v>1.0373831775700935</v>
      </c>
    </row>
    <row r="47" spans="1:17">
      <c r="A47" s="86"/>
      <c r="B47" s="12" t="s">
        <v>42</v>
      </c>
      <c r="C47" s="7">
        <v>126.3</v>
      </c>
      <c r="D47" s="7">
        <v>120.1</v>
      </c>
      <c r="E47" s="7">
        <v>126.9</v>
      </c>
      <c r="F47" s="7">
        <v>120.5</v>
      </c>
      <c r="G47" s="7">
        <v>121.6</v>
      </c>
      <c r="H47" s="7">
        <v>120.32</v>
      </c>
      <c r="I47" s="13">
        <f t="shared" si="3"/>
        <v>7.0293631625778508</v>
      </c>
      <c r="J47" s="13">
        <f t="shared" si="4"/>
        <v>3.9223999930776188</v>
      </c>
      <c r="K47" s="13">
        <f t="shared" si="5"/>
        <v>7.2433638414928003</v>
      </c>
      <c r="L47" s="13">
        <f t="shared" si="6"/>
        <v>7.1663613240604107</v>
      </c>
      <c r="M47" s="13">
        <f t="shared" si="7"/>
        <v>6.0906132491122644</v>
      </c>
      <c r="N47" s="13">
        <f t="shared" si="8"/>
        <v>7.3030651648518186</v>
      </c>
      <c r="O47" s="14">
        <f t="shared" si="9"/>
        <v>1.0481327800829876</v>
      </c>
      <c r="P47" s="14">
        <f t="shared" si="10"/>
        <v>0.98766447368421051</v>
      </c>
      <c r="Q47" s="14">
        <f t="shared" si="11"/>
        <v>1.0546875</v>
      </c>
    </row>
    <row r="48" spans="1:17">
      <c r="A48" s="86"/>
      <c r="B48" s="12" t="s">
        <v>43</v>
      </c>
      <c r="C48" s="7">
        <v>126.2</v>
      </c>
      <c r="D48" s="7">
        <v>123.1</v>
      </c>
      <c r="E48" s="7">
        <v>126.6</v>
      </c>
      <c r="F48" s="7">
        <v>120.9</v>
      </c>
      <c r="G48" s="7">
        <v>123</v>
      </c>
      <c r="H48" s="7">
        <v>120.65</v>
      </c>
      <c r="I48" s="13">
        <f t="shared" si="3"/>
        <v>6.3758049833102959</v>
      </c>
      <c r="J48" s="13">
        <f t="shared" si="4"/>
        <v>6.4068874904916528</v>
      </c>
      <c r="K48" s="13">
        <f t="shared" si="5"/>
        <v>6.3722524702561012</v>
      </c>
      <c r="L48" s="13">
        <f t="shared" si="6"/>
        <v>6.560194611174297</v>
      </c>
      <c r="M48" s="13">
        <f t="shared" si="7"/>
        <v>7.9875682604344078</v>
      </c>
      <c r="N48" s="13">
        <f t="shared" si="8"/>
        <v>6.4083115783532207</v>
      </c>
      <c r="O48" s="14">
        <f t="shared" si="9"/>
        <v>1.04383788254756</v>
      </c>
      <c r="P48" s="14">
        <f t="shared" si="10"/>
        <v>1.0008130081300812</v>
      </c>
      <c r="Q48" s="14">
        <f t="shared" si="11"/>
        <v>1.0493162038955657</v>
      </c>
    </row>
    <row r="49" spans="1:17">
      <c r="A49" s="86">
        <v>2019</v>
      </c>
      <c r="B49" s="12" t="s">
        <v>40</v>
      </c>
      <c r="C49" s="7">
        <v>133.13900000000001</v>
      </c>
      <c r="D49" s="7">
        <v>134.602</v>
      </c>
      <c r="E49" s="7">
        <v>133.19399999999999</v>
      </c>
      <c r="F49" s="7">
        <v>125.32</v>
      </c>
      <c r="G49" s="7">
        <v>129.523</v>
      </c>
      <c r="H49" s="7">
        <v>124.72</v>
      </c>
      <c r="I49" s="13">
        <f t="shared" si="3"/>
        <v>12.353586497890312</v>
      </c>
      <c r="J49" s="13">
        <f t="shared" si="4"/>
        <v>17.453752181500892</v>
      </c>
      <c r="K49" s="13">
        <f t="shared" si="5"/>
        <v>12.021867115222861</v>
      </c>
      <c r="L49" s="13">
        <f t="shared" si="6"/>
        <v>8.9833898599878346</v>
      </c>
      <c r="M49" s="13">
        <f t="shared" si="7"/>
        <v>11.427219545767375</v>
      </c>
      <c r="N49" s="13">
        <f t="shared" si="8"/>
        <v>8.631652295096238</v>
      </c>
      <c r="O49" s="14">
        <f t="shared" si="9"/>
        <v>1.0623922757740187</v>
      </c>
      <c r="P49" s="14">
        <f t="shared" si="10"/>
        <v>1.0392131127290134</v>
      </c>
      <c r="Q49" s="14">
        <f t="shared" si="11"/>
        <v>1.0679441949967927</v>
      </c>
    </row>
    <row r="50" spans="1:17">
      <c r="A50" s="86"/>
      <c r="B50" s="12" t="s">
        <v>41</v>
      </c>
      <c r="C50" s="7">
        <v>133.91999999999999</v>
      </c>
      <c r="D50" s="7">
        <v>130.30000000000001</v>
      </c>
      <c r="E50" s="7">
        <v>134.37200000000001</v>
      </c>
      <c r="F50" s="7">
        <v>126.13500000000001</v>
      </c>
      <c r="G50" s="7">
        <v>129.72</v>
      </c>
      <c r="H50" s="7">
        <v>125.623</v>
      </c>
      <c r="I50" s="13">
        <f t="shared" si="3"/>
        <v>9.950738916256153</v>
      </c>
      <c r="J50" s="13">
        <f t="shared" si="4"/>
        <v>8.6023387426132913</v>
      </c>
      <c r="K50" s="13">
        <f t="shared" si="5"/>
        <v>10.050778050778074</v>
      </c>
      <c r="L50" s="13">
        <f t="shared" si="6"/>
        <v>6.9847328244274864</v>
      </c>
      <c r="M50" s="13">
        <f t="shared" si="7"/>
        <v>8.798121278201787</v>
      </c>
      <c r="N50" s="13">
        <f t="shared" si="8"/>
        <v>6.7315208156329742</v>
      </c>
      <c r="O50" s="14">
        <f t="shared" si="9"/>
        <v>1.061719586157688</v>
      </c>
      <c r="P50" s="14">
        <f t="shared" si="10"/>
        <v>1.0044711686709837</v>
      </c>
      <c r="Q50" s="14">
        <f t="shared" si="11"/>
        <v>1.0696448898688935</v>
      </c>
    </row>
    <row r="51" spans="1:17">
      <c r="A51" s="86"/>
      <c r="B51" s="12" t="s">
        <v>42</v>
      </c>
      <c r="C51" s="7">
        <v>128.18100000000001</v>
      </c>
      <c r="D51" s="7">
        <v>124.378</v>
      </c>
      <c r="E51" s="7">
        <v>128.63999999999999</v>
      </c>
      <c r="F51" s="7">
        <v>124.175</v>
      </c>
      <c r="G51" s="7">
        <v>127.78700000000001</v>
      </c>
      <c r="H51" s="7">
        <v>123.65900000000001</v>
      </c>
      <c r="I51" s="13">
        <f t="shared" si="3"/>
        <v>1.4893111638955014</v>
      </c>
      <c r="J51" s="13">
        <f t="shared" si="4"/>
        <v>3.5620316402997565</v>
      </c>
      <c r="K51" s="13">
        <f t="shared" si="5"/>
        <v>1.3711583924349791</v>
      </c>
      <c r="L51" s="13">
        <f t="shared" si="6"/>
        <v>3.0497925311203211</v>
      </c>
      <c r="M51" s="13">
        <f t="shared" si="7"/>
        <v>5.087993421052639</v>
      </c>
      <c r="N51" s="13">
        <f t="shared" si="8"/>
        <v>2.7750997340425743</v>
      </c>
      <c r="O51" s="14">
        <f t="shared" si="9"/>
        <v>1.0322609220857661</v>
      </c>
      <c r="P51" s="14">
        <f t="shared" si="10"/>
        <v>0.97332279496349394</v>
      </c>
      <c r="Q51" s="14">
        <f t="shared" si="11"/>
        <v>1.0402801251829628</v>
      </c>
    </row>
    <row r="52" spans="1:17">
      <c r="A52" s="86"/>
      <c r="B52" s="12" t="s">
        <v>43</v>
      </c>
      <c r="C52" s="7">
        <v>127.149</v>
      </c>
      <c r="D52" s="7">
        <v>126.03700000000001</v>
      </c>
      <c r="E52" s="7">
        <v>127.39700000000001</v>
      </c>
      <c r="F52" s="7">
        <v>122.758</v>
      </c>
      <c r="G52" s="7">
        <v>128.285</v>
      </c>
      <c r="H52" s="7">
        <v>121.97</v>
      </c>
      <c r="I52" s="13">
        <f t="shared" si="3"/>
        <v>0.75198098256734625</v>
      </c>
      <c r="J52" s="13">
        <f t="shared" si="4"/>
        <v>2.3858651502843387</v>
      </c>
      <c r="K52" s="13">
        <f t="shared" si="5"/>
        <v>0.62954186413903823</v>
      </c>
      <c r="L52" s="13">
        <f t="shared" si="6"/>
        <v>1.5368072787427467</v>
      </c>
      <c r="M52" s="13">
        <f t="shared" si="7"/>
        <v>4.2967479674796749</v>
      </c>
      <c r="N52" s="13">
        <f t="shared" si="8"/>
        <v>1.0940737670948941</v>
      </c>
      <c r="O52" s="14">
        <f t="shared" si="9"/>
        <v>1.0357695628798123</v>
      </c>
      <c r="P52" s="14">
        <f t="shared" si="10"/>
        <v>0.9824765171298282</v>
      </c>
      <c r="Q52" s="14">
        <f t="shared" si="11"/>
        <v>1.0444945478396328</v>
      </c>
    </row>
    <row r="53" spans="1:17">
      <c r="A53" s="86">
        <v>2020</v>
      </c>
      <c r="B53" s="12" t="s">
        <v>40</v>
      </c>
      <c r="C53" s="7">
        <v>136.398</v>
      </c>
      <c r="D53" s="7">
        <v>150.17599999999999</v>
      </c>
      <c r="E53" s="7">
        <v>135.46199999999999</v>
      </c>
      <c r="F53" s="7">
        <v>127.179</v>
      </c>
      <c r="G53" s="7">
        <v>140.14400000000001</v>
      </c>
      <c r="H53" s="7">
        <v>125.22199999999999</v>
      </c>
      <c r="I53" s="13">
        <f t="shared" si="3"/>
        <v>2.4478176942894114</v>
      </c>
      <c r="J53" s="13">
        <f t="shared" si="4"/>
        <v>11.570407571952845</v>
      </c>
      <c r="K53" s="13">
        <f t="shared" si="5"/>
        <v>1.7027794044776723</v>
      </c>
      <c r="L53" s="13">
        <f t="shared" si="6"/>
        <v>1.483402489626573</v>
      </c>
      <c r="M53" s="13">
        <f t="shared" si="7"/>
        <v>8.2000880152559787</v>
      </c>
      <c r="N53" s="13">
        <f t="shared" si="8"/>
        <v>0.40250160359203146</v>
      </c>
      <c r="O53" s="14">
        <f t="shared" si="9"/>
        <v>1.0724883825159814</v>
      </c>
      <c r="P53" s="14">
        <f t="shared" si="10"/>
        <v>1.0715835140997829</v>
      </c>
      <c r="Q53" s="14">
        <f t="shared" si="11"/>
        <v>1.0817747680120107</v>
      </c>
    </row>
    <row r="54" spans="1:17" ht="13.5" customHeight="1">
      <c r="A54" s="86"/>
      <c r="B54" s="12" t="s">
        <v>41</v>
      </c>
      <c r="C54" s="7">
        <v>138.41</v>
      </c>
      <c r="D54" s="7">
        <v>145.381</v>
      </c>
      <c r="E54" s="7">
        <v>138.02600000000001</v>
      </c>
      <c r="F54" s="7">
        <v>128.255</v>
      </c>
      <c r="G54" s="7">
        <v>139.4</v>
      </c>
      <c r="H54" s="7">
        <v>126.58</v>
      </c>
      <c r="I54" s="13">
        <f t="shared" si="3"/>
        <v>3.3527479091995271</v>
      </c>
      <c r="J54" s="13">
        <f t="shared" si="4"/>
        <v>11.574059861857243</v>
      </c>
      <c r="K54" s="13">
        <f t="shared" si="5"/>
        <v>2.7193165242758832</v>
      </c>
      <c r="L54" s="13">
        <f t="shared" si="6"/>
        <v>1.6807388908708809</v>
      </c>
      <c r="M54" s="13">
        <f t="shared" si="7"/>
        <v>7.4622263336416861</v>
      </c>
      <c r="N54" s="13">
        <f t="shared" si="8"/>
        <v>0.7618031729858421</v>
      </c>
      <c r="O54" s="14">
        <f t="shared" si="9"/>
        <v>1.0791781996803245</v>
      </c>
      <c r="P54" s="14">
        <f t="shared" si="10"/>
        <v>1.0429053084648494</v>
      </c>
      <c r="Q54" s="14">
        <f t="shared" si="11"/>
        <v>1.0904250276504979</v>
      </c>
    </row>
    <row r="55" spans="1:17">
      <c r="A55" s="86"/>
      <c r="B55" s="12" t="s">
        <v>42</v>
      </c>
      <c r="C55" s="7">
        <v>134.06100000000001</v>
      </c>
      <c r="D55" s="7">
        <v>134.96700000000001</v>
      </c>
      <c r="E55" s="7">
        <v>134.16200000000001</v>
      </c>
      <c r="F55" s="7">
        <v>126.79900000000001</v>
      </c>
      <c r="G55" s="7">
        <v>133.09299999999999</v>
      </c>
      <c r="H55" s="7">
        <v>125.875</v>
      </c>
      <c r="I55" s="13">
        <f t="shared" si="3"/>
        <v>4.58726332295738</v>
      </c>
      <c r="J55" s="13">
        <f t="shared" si="4"/>
        <v>8.5135634919358836</v>
      </c>
      <c r="K55" s="13">
        <f t="shared" si="5"/>
        <v>4.2925995024875707</v>
      </c>
      <c r="L55" s="13">
        <f t="shared" si="6"/>
        <v>2.1131467686732464</v>
      </c>
      <c r="M55" s="13">
        <f t="shared" si="7"/>
        <v>4.1522220570167301</v>
      </c>
      <c r="N55" s="13">
        <f t="shared" si="8"/>
        <v>1.7920248425104424</v>
      </c>
      <c r="O55" s="14">
        <f t="shared" si="9"/>
        <v>1.057271745045308</v>
      </c>
      <c r="P55" s="14">
        <f t="shared" si="10"/>
        <v>1.0140803798847424</v>
      </c>
      <c r="Q55" s="14">
        <f t="shared" si="11"/>
        <v>1.0658351539225424</v>
      </c>
    </row>
    <row r="56" spans="1:17">
      <c r="A56" s="86"/>
      <c r="B56" s="12" t="s">
        <v>43</v>
      </c>
      <c r="C56" s="7">
        <v>134.726</v>
      </c>
      <c r="D56" s="7">
        <v>139.22800000000001</v>
      </c>
      <c r="E56" s="7">
        <v>134.53700000000001</v>
      </c>
      <c r="F56" s="7">
        <v>126.69499999999999</v>
      </c>
      <c r="G56" s="7">
        <v>136.15600000000001</v>
      </c>
      <c r="H56" s="7">
        <v>125.28</v>
      </c>
      <c r="I56" s="13">
        <f t="shared" si="3"/>
        <v>5.9591502882444969</v>
      </c>
      <c r="J56" s="13">
        <f t="shared" si="4"/>
        <v>10.465974277394729</v>
      </c>
      <c r="K56" s="13">
        <f t="shared" si="5"/>
        <v>5.6045275791423599</v>
      </c>
      <c r="L56" s="13">
        <f t="shared" si="6"/>
        <v>3.2071229573632731</v>
      </c>
      <c r="M56" s="13">
        <f t="shared" si="7"/>
        <v>6.1355575476478297</v>
      </c>
      <c r="N56" s="13">
        <f t="shared" si="8"/>
        <v>2.7137820775600563</v>
      </c>
      <c r="O56" s="14">
        <f t="shared" si="9"/>
        <v>1.0633884525829749</v>
      </c>
      <c r="P56" s="14">
        <f t="shared" si="10"/>
        <v>1.0225623549457974</v>
      </c>
      <c r="Q56" s="14">
        <f t="shared" si="11"/>
        <v>1.0738904853128992</v>
      </c>
    </row>
    <row r="57" spans="1:17">
      <c r="A57" s="87" t="s">
        <v>38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>
      <c r="F58" s="15"/>
    </row>
    <row r="59" spans="1:17" ht="12.75" customHeight="1"/>
  </sheetData>
  <mergeCells count="23">
    <mergeCell ref="A1:Q1"/>
    <mergeCell ref="A2:B4"/>
    <mergeCell ref="C2:H2"/>
    <mergeCell ref="I2:N2"/>
    <mergeCell ref="O2:Q3"/>
    <mergeCell ref="C3:E3"/>
    <mergeCell ref="F3:H3"/>
    <mergeCell ref="I3:K3"/>
    <mergeCell ref="L3:N3"/>
    <mergeCell ref="A5:A8"/>
    <mergeCell ref="A9:A12"/>
    <mergeCell ref="A13:A16"/>
    <mergeCell ref="A17:A20"/>
    <mergeCell ref="A21:A24"/>
    <mergeCell ref="A45:A48"/>
    <mergeCell ref="A49:A52"/>
    <mergeCell ref="A53:A56"/>
    <mergeCell ref="A57:Q57"/>
    <mergeCell ref="A25:A28"/>
    <mergeCell ref="A29:A32"/>
    <mergeCell ref="A33:A36"/>
    <mergeCell ref="A37:A40"/>
    <mergeCell ref="A41:A44"/>
  </mergeCells>
  <pageMargins left="0.78749999999999998" right="0.78749999999999998" top="1.12083333333333" bottom="1.12083333333333" header="0.78749999999999998" footer="0.78749999999999998"/>
  <pageSetup paperSize="9" orientation="portrait" horizontalDpi="300" verticalDpi="300"/>
  <headerFooter>
    <oddHeader>&amp;C&amp;"Arial2,Normal"&amp;10&amp;A</oddHeader>
    <oddFooter>&amp;C&amp;"Arial2,Normal"&amp;10Página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CCFF"/>
    <pageSetUpPr fitToPage="1"/>
  </sheetPr>
  <dimension ref="A1:AMJ38"/>
  <sheetViews>
    <sheetView topLeftCell="A19" zoomScaleNormal="100" workbookViewId="0">
      <selection activeCell="E9" sqref="E9"/>
    </sheetView>
  </sheetViews>
  <sheetFormatPr baseColWidth="10" defaultColWidth="5.125" defaultRowHeight="14.25"/>
  <cols>
    <col min="1" max="1" width="7.875" style="11" customWidth="1"/>
    <col min="2" max="2" width="6.625" style="11" customWidth="1"/>
    <col min="3" max="3" width="6.125" style="11" customWidth="1"/>
    <col min="4" max="4" width="5.5" style="11" customWidth="1"/>
    <col min="5" max="5" width="7" style="11" customWidth="1"/>
    <col min="6" max="6" width="5" style="11" customWidth="1"/>
    <col min="7" max="7" width="5.875" style="11" customWidth="1"/>
    <col min="8" max="8" width="6.5" style="11" customWidth="1"/>
    <col min="9" max="9" width="6" style="11" customWidth="1"/>
    <col min="10" max="10" width="8.125" style="11" customWidth="1"/>
    <col min="11" max="11" width="7.875" style="11" customWidth="1"/>
    <col min="12" max="12" width="8.125" style="11" customWidth="1"/>
    <col min="13" max="13" width="5.625" style="11" customWidth="1"/>
    <col min="14" max="15" width="7.125" style="11" customWidth="1"/>
    <col min="16" max="16" width="7.625" style="11" customWidth="1"/>
    <col min="17" max="17" width="5.625" style="11" customWidth="1"/>
    <col min="18" max="18" width="7" style="11" customWidth="1"/>
    <col min="19" max="19" width="5.125" style="11"/>
    <col min="20" max="20" width="7.625" style="11" customWidth="1"/>
    <col min="21" max="21" width="5.875" style="11" customWidth="1"/>
    <col min="22" max="22" width="13.875" style="11" customWidth="1"/>
    <col min="23" max="29" width="5.875" style="11" customWidth="1"/>
    <col min="30" max="1024" width="5.125" style="11"/>
  </cols>
  <sheetData>
    <row r="1" spans="1:18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>
      <c r="A2" s="91"/>
      <c r="B2" s="92" t="s">
        <v>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2.75" customHeight="1">
      <c r="A3" s="91"/>
      <c r="B3" s="85" t="s">
        <v>46</v>
      </c>
      <c r="C3" s="85"/>
      <c r="D3" s="85"/>
      <c r="E3" s="85"/>
      <c r="F3" s="85"/>
      <c r="G3" s="85"/>
      <c r="H3" s="85"/>
      <c r="I3" s="85"/>
      <c r="J3" s="85" t="s">
        <v>47</v>
      </c>
      <c r="K3" s="85"/>
      <c r="L3" s="85"/>
      <c r="M3" s="85"/>
      <c r="N3" s="85"/>
      <c r="O3" s="85"/>
      <c r="P3" s="85"/>
      <c r="Q3" s="85"/>
      <c r="R3" s="85"/>
    </row>
    <row r="4" spans="1:18" ht="11.25" customHeight="1">
      <c r="A4" s="91"/>
      <c r="B4" s="93" t="s">
        <v>34</v>
      </c>
      <c r="C4" s="93"/>
      <c r="D4" s="93"/>
      <c r="E4" s="93"/>
      <c r="F4" s="93" t="s">
        <v>33</v>
      </c>
      <c r="G4" s="93"/>
      <c r="H4" s="93"/>
      <c r="I4" s="93"/>
      <c r="J4" s="93" t="s">
        <v>34</v>
      </c>
      <c r="K4" s="93"/>
      <c r="L4" s="93"/>
      <c r="M4" s="93"/>
      <c r="N4" s="93" t="s">
        <v>33</v>
      </c>
      <c r="O4" s="93"/>
      <c r="P4" s="93"/>
      <c r="Q4" s="93"/>
      <c r="R4" s="94" t="s">
        <v>48</v>
      </c>
    </row>
    <row r="5" spans="1:18" ht="23.25" customHeight="1">
      <c r="A5" s="91"/>
      <c r="B5" s="17">
        <v>2018</v>
      </c>
      <c r="C5" s="17">
        <v>2019</v>
      </c>
      <c r="D5" s="17">
        <v>2020</v>
      </c>
      <c r="E5" s="17" t="s">
        <v>31</v>
      </c>
      <c r="F5" s="17">
        <v>2018</v>
      </c>
      <c r="G5" s="17">
        <v>2019</v>
      </c>
      <c r="H5" s="17">
        <v>2020</v>
      </c>
      <c r="I5" s="17" t="s">
        <v>31</v>
      </c>
      <c r="J5" s="17">
        <v>2018</v>
      </c>
      <c r="K5" s="17">
        <v>2019</v>
      </c>
      <c r="L5" s="17">
        <v>2020</v>
      </c>
      <c r="M5" s="17" t="s">
        <v>31</v>
      </c>
      <c r="N5" s="17">
        <v>2018</v>
      </c>
      <c r="O5" s="17">
        <v>2019</v>
      </c>
      <c r="P5" s="17">
        <v>2020</v>
      </c>
      <c r="Q5" s="17" t="s">
        <v>31</v>
      </c>
      <c r="R5" s="94"/>
    </row>
    <row r="6" spans="1:18">
      <c r="A6" s="18" t="s">
        <v>49</v>
      </c>
      <c r="B6" s="19">
        <f>+SUM(B7:B18)</f>
        <v>16189</v>
      </c>
      <c r="C6" s="19">
        <f>+SUM(C7:C18)</f>
        <v>14972</v>
      </c>
      <c r="D6" s="19">
        <f>+SUM(D7:D18)</f>
        <v>12045</v>
      </c>
      <c r="E6" s="20">
        <f t="shared" ref="E6:E18" si="0">+D6/C6-1</f>
        <v>-0.19549826342506016</v>
      </c>
      <c r="F6" s="19">
        <f>+SUM(F7:F18)</f>
        <v>671</v>
      </c>
      <c r="G6" s="19">
        <f>+SUM(G7:G18)</f>
        <v>624</v>
      </c>
      <c r="H6" s="19">
        <f>+SUM(H7:H18)</f>
        <v>504</v>
      </c>
      <c r="I6" s="20">
        <f t="shared" ref="I6:I18" si="1">+H6/G6-1</f>
        <v>-0.19230769230769229</v>
      </c>
      <c r="J6" s="19">
        <f>+SUM(J7:J18)</f>
        <v>2332261</v>
      </c>
      <c r="K6" s="19">
        <f>+SUM(K7:K18)</f>
        <v>2576327</v>
      </c>
      <c r="L6" s="19">
        <f>+SUM(L7:L18)</f>
        <v>2044071</v>
      </c>
      <c r="M6" s="20">
        <f t="shared" ref="M6:M18" si="2">+L6/K6-1</f>
        <v>-0.20659489265143749</v>
      </c>
      <c r="N6" s="19">
        <f>+SUM(N7:N18)</f>
        <v>214524</v>
      </c>
      <c r="O6" s="19">
        <f>+SUM(O7:O18)</f>
        <v>214656</v>
      </c>
      <c r="P6" s="19">
        <f>+SUM(P7:P18)</f>
        <v>162386</v>
      </c>
      <c r="Q6" s="20">
        <f t="shared" ref="Q6:Q18" si="3">+P6/O6-1</f>
        <v>-0.24350588849135357</v>
      </c>
      <c r="R6" s="20">
        <f t="shared" ref="R6:R18" si="4">+P6/L6</f>
        <v>7.9442445981573045E-2</v>
      </c>
    </row>
    <row r="7" spans="1:18">
      <c r="A7" s="21" t="s">
        <v>50</v>
      </c>
      <c r="B7" s="22">
        <v>1505</v>
      </c>
      <c r="C7" s="22">
        <v>1233</v>
      </c>
      <c r="D7" s="22">
        <v>1183</v>
      </c>
      <c r="E7" s="23">
        <f t="shared" si="0"/>
        <v>-4.0551500405515029E-2</v>
      </c>
      <c r="F7" s="22">
        <v>70</v>
      </c>
      <c r="G7" s="22">
        <v>45</v>
      </c>
      <c r="H7" s="22">
        <v>56</v>
      </c>
      <c r="I7" s="23">
        <f t="shared" si="1"/>
        <v>0.24444444444444446</v>
      </c>
      <c r="J7" s="22">
        <v>211487</v>
      </c>
      <c r="K7" s="22">
        <v>248272</v>
      </c>
      <c r="L7" s="22">
        <v>190134</v>
      </c>
      <c r="M7" s="23">
        <f t="shared" si="2"/>
        <v>-0.23417058709802152</v>
      </c>
      <c r="N7" s="22">
        <v>16998</v>
      </c>
      <c r="O7" s="22">
        <v>24946</v>
      </c>
      <c r="P7" s="22">
        <v>28371</v>
      </c>
      <c r="Q7" s="23">
        <f t="shared" si="3"/>
        <v>0.13729656057083295</v>
      </c>
      <c r="R7" s="23">
        <f t="shared" si="4"/>
        <v>0.14921581621382815</v>
      </c>
    </row>
    <row r="8" spans="1:18">
      <c r="A8" s="21" t="s">
        <v>51</v>
      </c>
      <c r="B8" s="22">
        <v>1300</v>
      </c>
      <c r="C8" s="22">
        <v>1357</v>
      </c>
      <c r="D8" s="22">
        <v>1142</v>
      </c>
      <c r="E8" s="23">
        <f t="shared" si="0"/>
        <v>-0.15843773028739871</v>
      </c>
      <c r="F8" s="22">
        <v>66</v>
      </c>
      <c r="G8" s="22">
        <v>55</v>
      </c>
      <c r="H8" s="22">
        <v>67</v>
      </c>
      <c r="I8" s="23">
        <f t="shared" si="1"/>
        <v>0.21818181818181825</v>
      </c>
      <c r="J8" s="22">
        <v>188842</v>
      </c>
      <c r="K8" s="22">
        <v>225235</v>
      </c>
      <c r="L8" s="22">
        <v>244166</v>
      </c>
      <c r="M8" s="23">
        <f t="shared" si="2"/>
        <v>8.4049992230337267E-2</v>
      </c>
      <c r="N8" s="22">
        <v>20442</v>
      </c>
      <c r="O8" s="22">
        <v>12036</v>
      </c>
      <c r="P8" s="22">
        <v>29418</v>
      </c>
      <c r="Q8" s="23">
        <f t="shared" si="3"/>
        <v>1.4441674975074776</v>
      </c>
      <c r="R8" s="23">
        <f t="shared" si="4"/>
        <v>0.12048360541598749</v>
      </c>
    </row>
    <row r="9" spans="1:18">
      <c r="A9" s="21" t="s">
        <v>52</v>
      </c>
      <c r="B9" s="22">
        <v>1157</v>
      </c>
      <c r="C9" s="22">
        <v>1244</v>
      </c>
      <c r="D9" s="22">
        <v>926</v>
      </c>
      <c r="E9" s="23">
        <f t="shared" si="0"/>
        <v>-0.25562700964630225</v>
      </c>
      <c r="F9" s="22">
        <v>71</v>
      </c>
      <c r="G9" s="22">
        <v>67</v>
      </c>
      <c r="H9" s="22">
        <v>43</v>
      </c>
      <c r="I9" s="23">
        <f t="shared" si="1"/>
        <v>-0.35820895522388063</v>
      </c>
      <c r="J9" s="22">
        <v>186211</v>
      </c>
      <c r="K9" s="22">
        <v>214509</v>
      </c>
      <c r="L9" s="22">
        <v>140331</v>
      </c>
      <c r="M9" s="23">
        <f t="shared" si="2"/>
        <v>-0.34580367257317879</v>
      </c>
      <c r="N9" s="22">
        <v>26444</v>
      </c>
      <c r="O9" s="22">
        <v>24026</v>
      </c>
      <c r="P9" s="22">
        <v>12516</v>
      </c>
      <c r="Q9" s="23">
        <f t="shared" si="3"/>
        <v>-0.47906434695746269</v>
      </c>
      <c r="R9" s="23">
        <f t="shared" si="4"/>
        <v>8.9189131410736047E-2</v>
      </c>
    </row>
    <row r="10" spans="1:18">
      <c r="A10" s="21" t="s">
        <v>53</v>
      </c>
      <c r="B10" s="22">
        <v>1350</v>
      </c>
      <c r="C10" s="22">
        <v>1280</v>
      </c>
      <c r="D10" s="22">
        <v>875</v>
      </c>
      <c r="E10" s="23">
        <f t="shared" si="0"/>
        <v>-0.31640625</v>
      </c>
      <c r="F10" s="22">
        <v>59</v>
      </c>
      <c r="G10" s="22">
        <v>46</v>
      </c>
      <c r="H10" s="22">
        <v>29</v>
      </c>
      <c r="I10" s="23">
        <f t="shared" si="1"/>
        <v>-0.36956521739130432</v>
      </c>
      <c r="J10" s="22">
        <v>187126</v>
      </c>
      <c r="K10" s="22">
        <v>192220</v>
      </c>
      <c r="L10" s="22">
        <v>154391</v>
      </c>
      <c r="M10" s="23">
        <f t="shared" si="2"/>
        <v>-0.19680054104671729</v>
      </c>
      <c r="N10" s="22">
        <v>20398</v>
      </c>
      <c r="O10" s="22">
        <v>10723</v>
      </c>
      <c r="P10" s="22">
        <v>9207</v>
      </c>
      <c r="Q10" s="23">
        <f t="shared" si="3"/>
        <v>-0.14137834561223539</v>
      </c>
      <c r="R10" s="23">
        <f t="shared" si="4"/>
        <v>5.9634305108458394E-2</v>
      </c>
    </row>
    <row r="11" spans="1:18">
      <c r="A11" s="21" t="s">
        <v>54</v>
      </c>
      <c r="B11" s="22">
        <v>1878</v>
      </c>
      <c r="C11" s="22">
        <v>1545</v>
      </c>
      <c r="D11" s="22">
        <v>929</v>
      </c>
      <c r="E11" s="23">
        <f t="shared" si="0"/>
        <v>-0.39870550161812301</v>
      </c>
      <c r="F11" s="22">
        <v>58</v>
      </c>
      <c r="G11" s="22">
        <v>47</v>
      </c>
      <c r="H11" s="22">
        <v>43</v>
      </c>
      <c r="I11" s="23">
        <f t="shared" si="1"/>
        <v>-8.5106382978723416E-2</v>
      </c>
      <c r="J11" s="22">
        <v>222798</v>
      </c>
      <c r="K11" s="22">
        <v>258688</v>
      </c>
      <c r="L11" s="22">
        <v>167178</v>
      </c>
      <c r="M11" s="23">
        <f t="shared" si="2"/>
        <v>-0.35374659821870358</v>
      </c>
      <c r="N11" s="22">
        <v>21938</v>
      </c>
      <c r="O11" s="22">
        <v>15883</v>
      </c>
      <c r="P11" s="22">
        <v>15614</v>
      </c>
      <c r="Q11" s="23">
        <f t="shared" si="3"/>
        <v>-1.6936347037713295E-2</v>
      </c>
      <c r="R11" s="23">
        <f t="shared" si="4"/>
        <v>9.3397456603141568E-2</v>
      </c>
    </row>
    <row r="12" spans="1:18">
      <c r="A12" s="21" t="s">
        <v>55</v>
      </c>
      <c r="B12" s="22">
        <v>1424</v>
      </c>
      <c r="C12" s="22">
        <v>1325</v>
      </c>
      <c r="D12" s="22">
        <v>918</v>
      </c>
      <c r="E12" s="23">
        <f t="shared" si="0"/>
        <v>-0.30716981132075472</v>
      </c>
      <c r="F12" s="22">
        <v>57</v>
      </c>
      <c r="G12" s="22">
        <v>60</v>
      </c>
      <c r="H12" s="22">
        <v>47</v>
      </c>
      <c r="I12" s="23">
        <f t="shared" si="1"/>
        <v>-0.21666666666666667</v>
      </c>
      <c r="J12" s="22">
        <v>209149</v>
      </c>
      <c r="K12" s="22">
        <v>211680</v>
      </c>
      <c r="L12" s="22">
        <v>171330</v>
      </c>
      <c r="M12" s="23">
        <f t="shared" si="2"/>
        <v>-0.1906179138321995</v>
      </c>
      <c r="N12" s="22">
        <v>15997</v>
      </c>
      <c r="O12" s="22">
        <v>20660</v>
      </c>
      <c r="P12" s="22">
        <v>10507</v>
      </c>
      <c r="Q12" s="23">
        <f t="shared" si="3"/>
        <v>-0.49143272023233298</v>
      </c>
      <c r="R12" s="23">
        <f t="shared" si="4"/>
        <v>6.1326095838440439E-2</v>
      </c>
    </row>
    <row r="13" spans="1:18">
      <c r="A13" s="21" t="s">
        <v>56</v>
      </c>
      <c r="B13" s="22">
        <v>1281</v>
      </c>
      <c r="C13" s="22">
        <v>1552</v>
      </c>
      <c r="D13" s="22">
        <v>999</v>
      </c>
      <c r="E13" s="23">
        <f t="shared" si="0"/>
        <v>-0.35631443298969068</v>
      </c>
      <c r="F13" s="22">
        <v>62</v>
      </c>
      <c r="G13" s="22">
        <v>70</v>
      </c>
      <c r="H13" s="22">
        <v>39</v>
      </c>
      <c r="I13" s="23">
        <f t="shared" si="1"/>
        <v>-0.44285714285714284</v>
      </c>
      <c r="J13" s="22">
        <v>172234</v>
      </c>
      <c r="K13" s="22">
        <v>265935</v>
      </c>
      <c r="L13" s="22">
        <v>151612</v>
      </c>
      <c r="M13" s="23">
        <f t="shared" si="2"/>
        <v>-0.42989076278037863</v>
      </c>
      <c r="N13" s="22">
        <v>17520</v>
      </c>
      <c r="O13" s="22">
        <v>30508</v>
      </c>
      <c r="P13" s="22">
        <v>9048</v>
      </c>
      <c r="Q13" s="23">
        <f t="shared" si="3"/>
        <v>-0.70342205323193918</v>
      </c>
      <c r="R13" s="23">
        <f t="shared" si="4"/>
        <v>5.9678653404743688E-2</v>
      </c>
    </row>
    <row r="14" spans="1:18">
      <c r="A14" s="21" t="s">
        <v>57</v>
      </c>
      <c r="B14" s="22">
        <v>1302</v>
      </c>
      <c r="C14" s="22">
        <v>1013</v>
      </c>
      <c r="D14" s="22">
        <v>909</v>
      </c>
      <c r="E14" s="23">
        <f t="shared" si="0"/>
        <v>-0.10266535044422509</v>
      </c>
      <c r="F14" s="22">
        <v>40</v>
      </c>
      <c r="G14" s="22">
        <v>34</v>
      </c>
      <c r="H14" s="22">
        <v>28</v>
      </c>
      <c r="I14" s="23">
        <f t="shared" si="1"/>
        <v>-0.17647058823529416</v>
      </c>
      <c r="J14" s="22">
        <v>190595</v>
      </c>
      <c r="K14" s="22">
        <v>177308</v>
      </c>
      <c r="L14" s="22">
        <v>150083</v>
      </c>
      <c r="M14" s="23">
        <f t="shared" si="2"/>
        <v>-0.15354637128612358</v>
      </c>
      <c r="N14" s="22">
        <v>9553</v>
      </c>
      <c r="O14" s="22">
        <v>11830</v>
      </c>
      <c r="P14" s="22">
        <v>8987</v>
      </c>
      <c r="Q14" s="23">
        <f t="shared" si="3"/>
        <v>-0.24032121724429412</v>
      </c>
      <c r="R14" s="23">
        <f t="shared" si="4"/>
        <v>5.9880199622875344E-2</v>
      </c>
    </row>
    <row r="15" spans="1:18">
      <c r="A15" s="21" t="s">
        <v>58</v>
      </c>
      <c r="B15" s="22">
        <v>1310</v>
      </c>
      <c r="C15" s="22">
        <v>1006</v>
      </c>
      <c r="D15" s="22">
        <v>1189</v>
      </c>
      <c r="E15" s="23">
        <f t="shared" si="0"/>
        <v>0.18190854870775341</v>
      </c>
      <c r="F15" s="22">
        <v>53</v>
      </c>
      <c r="G15" s="22">
        <v>39</v>
      </c>
      <c r="H15" s="22">
        <v>29</v>
      </c>
      <c r="I15" s="23">
        <f t="shared" si="1"/>
        <v>-0.25641025641025639</v>
      </c>
      <c r="J15" s="22">
        <v>208534</v>
      </c>
      <c r="K15" s="22">
        <v>211176</v>
      </c>
      <c r="L15" s="22">
        <v>174498</v>
      </c>
      <c r="M15" s="23">
        <f t="shared" si="2"/>
        <v>-0.17368450960336401</v>
      </c>
      <c r="N15" s="22">
        <v>15887</v>
      </c>
      <c r="O15" s="22">
        <v>16986</v>
      </c>
      <c r="P15" s="22">
        <v>7700</v>
      </c>
      <c r="Q15" s="23">
        <f t="shared" si="3"/>
        <v>-0.54668550571058516</v>
      </c>
      <c r="R15" s="23">
        <f t="shared" si="4"/>
        <v>4.4126580247338079E-2</v>
      </c>
    </row>
    <row r="16" spans="1:18">
      <c r="A16" s="21" t="s">
        <v>59</v>
      </c>
      <c r="B16" s="22">
        <v>1424</v>
      </c>
      <c r="C16" s="22">
        <v>1161</v>
      </c>
      <c r="D16" s="22">
        <v>1192</v>
      </c>
      <c r="E16" s="23">
        <f t="shared" si="0"/>
        <v>2.670111972437561E-2</v>
      </c>
      <c r="F16" s="22">
        <v>48</v>
      </c>
      <c r="G16" s="22">
        <v>92</v>
      </c>
      <c r="H16" s="22">
        <v>54</v>
      </c>
      <c r="I16" s="23">
        <f t="shared" si="1"/>
        <v>-0.41304347826086951</v>
      </c>
      <c r="J16" s="22">
        <v>209787</v>
      </c>
      <c r="K16" s="22">
        <v>234236</v>
      </c>
      <c r="L16" s="22">
        <v>164215</v>
      </c>
      <c r="M16" s="23">
        <f t="shared" si="2"/>
        <v>-0.29893355419320689</v>
      </c>
      <c r="N16" s="22">
        <v>14546</v>
      </c>
      <c r="O16" s="22">
        <v>21790</v>
      </c>
      <c r="P16" s="22">
        <v>17999</v>
      </c>
      <c r="Q16" s="23">
        <f t="shared" si="3"/>
        <v>-0.17397888939880679</v>
      </c>
      <c r="R16" s="23">
        <f t="shared" si="4"/>
        <v>0.10960630880248455</v>
      </c>
    </row>
    <row r="17" spans="1:22">
      <c r="A17" s="21" t="s">
        <v>60</v>
      </c>
      <c r="B17" s="22">
        <v>1336</v>
      </c>
      <c r="C17" s="22">
        <v>1022</v>
      </c>
      <c r="D17" s="22">
        <v>955</v>
      </c>
      <c r="E17" s="23">
        <f t="shared" si="0"/>
        <v>-6.5557729941291609E-2</v>
      </c>
      <c r="F17" s="22">
        <v>48</v>
      </c>
      <c r="G17" s="22">
        <v>32</v>
      </c>
      <c r="H17" s="22">
        <v>30</v>
      </c>
      <c r="I17" s="23">
        <f t="shared" si="1"/>
        <v>-6.25E-2</v>
      </c>
      <c r="J17" s="22">
        <v>203578</v>
      </c>
      <c r="K17" s="22">
        <v>162317</v>
      </c>
      <c r="L17" s="22">
        <v>174780</v>
      </c>
      <c r="M17" s="23">
        <f t="shared" si="2"/>
        <v>7.6781852794223671E-2</v>
      </c>
      <c r="N17" s="22">
        <v>24568</v>
      </c>
      <c r="O17" s="22">
        <v>16904</v>
      </c>
      <c r="P17" s="22">
        <v>5159</v>
      </c>
      <c r="Q17" s="23">
        <f t="shared" si="3"/>
        <v>-0.69480596308566023</v>
      </c>
      <c r="R17" s="23">
        <f t="shared" si="4"/>
        <v>2.9517107220505778E-2</v>
      </c>
    </row>
    <row r="18" spans="1:22">
      <c r="A18" s="21" t="s">
        <v>61</v>
      </c>
      <c r="B18" s="22">
        <v>922</v>
      </c>
      <c r="C18" s="22">
        <v>1234</v>
      </c>
      <c r="D18" s="22">
        <v>828</v>
      </c>
      <c r="E18" s="23">
        <f t="shared" si="0"/>
        <v>-0.3290113452188006</v>
      </c>
      <c r="F18" s="22">
        <v>39</v>
      </c>
      <c r="G18" s="22">
        <v>37</v>
      </c>
      <c r="H18" s="22">
        <v>39</v>
      </c>
      <c r="I18" s="23">
        <f t="shared" si="1"/>
        <v>5.4054054054053946E-2</v>
      </c>
      <c r="J18" s="22">
        <v>141920</v>
      </c>
      <c r="K18" s="22">
        <v>174751</v>
      </c>
      <c r="L18" s="22">
        <v>161353</v>
      </c>
      <c r="M18" s="23">
        <f t="shared" si="2"/>
        <v>-7.666908916114934E-2</v>
      </c>
      <c r="N18" s="22">
        <v>10233</v>
      </c>
      <c r="O18" s="22">
        <v>8364</v>
      </c>
      <c r="P18" s="22">
        <v>7860</v>
      </c>
      <c r="Q18" s="23">
        <f t="shared" si="3"/>
        <v>-6.0258249641319983E-2</v>
      </c>
      <c r="R18" s="23">
        <f t="shared" si="4"/>
        <v>4.8713070100958766E-2</v>
      </c>
    </row>
    <row r="19" spans="1:22">
      <c r="A19" s="24"/>
      <c r="B19" s="25"/>
      <c r="C19" s="25"/>
      <c r="D19" s="25"/>
      <c r="E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22">
      <c r="A20" s="91"/>
      <c r="B20" s="92" t="s">
        <v>62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22" ht="11.25" customHeight="1">
      <c r="A21" s="91"/>
      <c r="B21" s="85" t="s">
        <v>46</v>
      </c>
      <c r="C21" s="85"/>
      <c r="D21" s="85"/>
      <c r="E21" s="85"/>
      <c r="F21" s="85"/>
      <c r="G21" s="85"/>
      <c r="H21" s="85"/>
      <c r="I21" s="85"/>
      <c r="J21" s="85" t="s">
        <v>47</v>
      </c>
      <c r="K21" s="85"/>
      <c r="L21" s="85"/>
      <c r="M21" s="85"/>
      <c r="N21" s="85"/>
      <c r="O21" s="85"/>
      <c r="P21" s="85"/>
      <c r="Q21" s="85"/>
      <c r="R21" s="85"/>
    </row>
    <row r="22" spans="1:22" ht="11.25" customHeight="1">
      <c r="A22" s="91"/>
      <c r="B22" s="93" t="s">
        <v>34</v>
      </c>
      <c r="C22" s="93"/>
      <c r="D22" s="93"/>
      <c r="E22" s="93"/>
      <c r="F22" s="93" t="s">
        <v>33</v>
      </c>
      <c r="G22" s="93"/>
      <c r="H22" s="93"/>
      <c r="I22" s="93"/>
      <c r="J22" s="93" t="s">
        <v>34</v>
      </c>
      <c r="K22" s="93"/>
      <c r="L22" s="93"/>
      <c r="M22" s="93"/>
      <c r="N22" s="93" t="s">
        <v>33</v>
      </c>
      <c r="O22" s="93"/>
      <c r="P22" s="93"/>
      <c r="Q22" s="93"/>
      <c r="R22" s="94" t="s">
        <v>48</v>
      </c>
      <c r="T22" s="27"/>
    </row>
    <row r="23" spans="1:22" ht="24.75" customHeight="1">
      <c r="A23" s="91"/>
      <c r="B23" s="17">
        <v>2018</v>
      </c>
      <c r="C23" s="17">
        <v>2019</v>
      </c>
      <c r="D23" s="17">
        <v>2020</v>
      </c>
      <c r="E23" s="17" t="s">
        <v>31</v>
      </c>
      <c r="F23" s="17">
        <v>2018</v>
      </c>
      <c r="G23" s="17">
        <v>2019</v>
      </c>
      <c r="H23" s="17">
        <v>2020</v>
      </c>
      <c r="I23" s="17" t="s">
        <v>31</v>
      </c>
      <c r="J23" s="17">
        <v>2018</v>
      </c>
      <c r="K23" s="17">
        <v>2019</v>
      </c>
      <c r="L23" s="17">
        <v>2020</v>
      </c>
      <c r="M23" s="17" t="s">
        <v>31</v>
      </c>
      <c r="N23" s="17">
        <v>2018</v>
      </c>
      <c r="O23" s="17">
        <v>2019</v>
      </c>
      <c r="P23" s="17">
        <v>2020</v>
      </c>
      <c r="Q23" s="17" t="s">
        <v>31</v>
      </c>
      <c r="R23" s="94"/>
    </row>
    <row r="24" spans="1:22">
      <c r="A24" s="18" t="s">
        <v>49</v>
      </c>
      <c r="B24" s="19">
        <f>+SUM(B25:B36)</f>
        <v>462214</v>
      </c>
      <c r="C24" s="19">
        <f>+SUM(C25:C36)</f>
        <v>482747</v>
      </c>
      <c r="D24" s="19">
        <f>+SUM(D25:D36)</f>
        <v>450988</v>
      </c>
      <c r="E24" s="20">
        <f t="shared" ref="E24:E36" si="5">+D24/C24-1</f>
        <v>-6.5788083613155579E-2</v>
      </c>
      <c r="F24" s="19">
        <f>+SUM(F25:F36)</f>
        <v>13905</v>
      </c>
      <c r="G24" s="19">
        <f>+SUM(G25:G36)</f>
        <v>13188</v>
      </c>
      <c r="H24" s="19">
        <f>+SUM(H25:H36)</f>
        <v>14371</v>
      </c>
      <c r="I24" s="20">
        <f t="shared" ref="I24:I36" si="6">+H24/G24-1</f>
        <v>8.9702760084925615E-2</v>
      </c>
      <c r="J24" s="19">
        <f>+SUM(J25:J36)</f>
        <v>66049886</v>
      </c>
      <c r="K24" s="19">
        <f>+SUM(K25:K36)</f>
        <v>71140581</v>
      </c>
      <c r="L24" s="19">
        <f>+SUM(L25:L36)</f>
        <v>67529104</v>
      </c>
      <c r="M24" s="20">
        <f t="shared" ref="M24:M36" si="7">+L24/K24-1</f>
        <v>-5.0765357117339205E-2</v>
      </c>
      <c r="N24" s="19">
        <f>+SUM(N25:N36)</f>
        <v>3121441</v>
      </c>
      <c r="O24" s="19">
        <f>+SUM(O25:O36)</f>
        <v>2839249</v>
      </c>
      <c r="P24" s="19">
        <f>+SUM(P25:P36)</f>
        <v>2878860</v>
      </c>
      <c r="Q24" s="20">
        <f t="shared" ref="Q24:Q36" si="8">+P24/O24-1</f>
        <v>1.3951224425895692E-2</v>
      </c>
      <c r="R24" s="20">
        <f t="shared" ref="R24:R36" si="9">+P24/L24</f>
        <v>4.2631396382809994E-2</v>
      </c>
      <c r="S24" s="15"/>
      <c r="V24" s="28">
        <f>+O24/4143600</f>
        <v>0.68521309972005018</v>
      </c>
    </row>
    <row r="25" spans="1:22">
      <c r="A25" s="21" t="s">
        <v>50</v>
      </c>
      <c r="B25" s="22">
        <v>40717</v>
      </c>
      <c r="C25" s="22">
        <v>48350</v>
      </c>
      <c r="D25" s="22">
        <v>55738</v>
      </c>
      <c r="E25" s="23">
        <f t="shared" si="5"/>
        <v>0.15280248190279222</v>
      </c>
      <c r="F25" s="22">
        <v>1370</v>
      </c>
      <c r="G25" s="22">
        <v>1163</v>
      </c>
      <c r="H25" s="22">
        <v>2062</v>
      </c>
      <c r="I25" s="23">
        <f t="shared" si="6"/>
        <v>0.77300085984522782</v>
      </c>
      <c r="J25" s="22">
        <v>5985076</v>
      </c>
      <c r="K25" s="22">
        <v>7059028</v>
      </c>
      <c r="L25" s="22">
        <v>7125887</v>
      </c>
      <c r="M25" s="23">
        <f t="shared" si="7"/>
        <v>9.4714173112786515E-3</v>
      </c>
      <c r="N25" s="22">
        <v>279174</v>
      </c>
      <c r="O25" s="22">
        <v>307140</v>
      </c>
      <c r="P25" s="22">
        <v>343294</v>
      </c>
      <c r="Q25" s="23">
        <f t="shared" si="8"/>
        <v>0.11771179266783882</v>
      </c>
      <c r="R25" s="23">
        <f t="shared" si="9"/>
        <v>4.8175616593414967E-2</v>
      </c>
      <c r="T25" s="27"/>
      <c r="V25" s="28">
        <f>+N24/4033200</f>
        <v>0.77393657641574931</v>
      </c>
    </row>
    <row r="26" spans="1:22">
      <c r="A26" s="21" t="s">
        <v>51</v>
      </c>
      <c r="B26" s="22">
        <v>38529</v>
      </c>
      <c r="C26" s="22">
        <v>41704</v>
      </c>
      <c r="D26" s="22">
        <v>50676</v>
      </c>
      <c r="E26" s="23">
        <f t="shared" si="5"/>
        <v>0.21513523882601193</v>
      </c>
      <c r="F26" s="22">
        <v>1403</v>
      </c>
      <c r="G26" s="22">
        <v>1102</v>
      </c>
      <c r="H26" s="22">
        <v>1438</v>
      </c>
      <c r="I26" s="23">
        <f t="shared" si="6"/>
        <v>0.3049001814882033</v>
      </c>
      <c r="J26" s="22">
        <v>5184491</v>
      </c>
      <c r="K26" s="22">
        <v>6848104</v>
      </c>
      <c r="L26" s="22">
        <v>9088644</v>
      </c>
      <c r="M26" s="23">
        <f t="shared" si="7"/>
        <v>0.32717669007363215</v>
      </c>
      <c r="N26" s="22">
        <v>225720</v>
      </c>
      <c r="O26" s="22">
        <v>260865</v>
      </c>
      <c r="P26" s="22">
        <v>297415</v>
      </c>
      <c r="Q26" s="23">
        <f t="shared" si="8"/>
        <v>0.14011078527207554</v>
      </c>
      <c r="R26" s="23">
        <f t="shared" si="9"/>
        <v>3.2723803462870807E-2</v>
      </c>
    </row>
    <row r="27" spans="1:22">
      <c r="A27" s="21" t="s">
        <v>52</v>
      </c>
      <c r="B27" s="22">
        <v>35087</v>
      </c>
      <c r="C27" s="22">
        <v>41165</v>
      </c>
      <c r="D27" s="22">
        <v>34678</v>
      </c>
      <c r="E27" s="23">
        <f t="shared" si="5"/>
        <v>-0.15758532734118791</v>
      </c>
      <c r="F27" s="22">
        <v>1020</v>
      </c>
      <c r="G27" s="22">
        <v>1489</v>
      </c>
      <c r="H27" s="22">
        <v>911</v>
      </c>
      <c r="I27" s="23">
        <f t="shared" si="6"/>
        <v>-0.38817998656816655</v>
      </c>
      <c r="J27" s="22">
        <v>4771755</v>
      </c>
      <c r="K27" s="22">
        <v>5982913</v>
      </c>
      <c r="L27" s="22">
        <v>5619802</v>
      </c>
      <c r="M27" s="23">
        <f t="shared" si="7"/>
        <v>-6.0691338817729812E-2</v>
      </c>
      <c r="N27" s="22">
        <v>303101</v>
      </c>
      <c r="O27" s="22">
        <v>282907</v>
      </c>
      <c r="P27" s="22">
        <v>307796</v>
      </c>
      <c r="Q27" s="23">
        <f t="shared" si="8"/>
        <v>8.7975907276949705E-2</v>
      </c>
      <c r="R27" s="23">
        <f t="shared" si="9"/>
        <v>5.4769901145983436E-2</v>
      </c>
    </row>
    <row r="28" spans="1:22">
      <c r="A28" s="21" t="s">
        <v>53</v>
      </c>
      <c r="B28" s="22">
        <v>38655</v>
      </c>
      <c r="C28" s="22">
        <v>37832</v>
      </c>
      <c r="D28" s="22">
        <v>31211</v>
      </c>
      <c r="E28" s="23">
        <f t="shared" si="5"/>
        <v>-0.17501057305984347</v>
      </c>
      <c r="F28" s="22">
        <v>1335</v>
      </c>
      <c r="G28" s="22">
        <v>1079</v>
      </c>
      <c r="H28" s="22">
        <v>868</v>
      </c>
      <c r="I28" s="23">
        <f t="shared" si="6"/>
        <v>-0.19555143651529194</v>
      </c>
      <c r="J28" s="22">
        <v>5287589</v>
      </c>
      <c r="K28" s="22">
        <v>5518811</v>
      </c>
      <c r="L28" s="22">
        <v>4541909</v>
      </c>
      <c r="M28" s="23">
        <f t="shared" si="7"/>
        <v>-0.17701312837131045</v>
      </c>
      <c r="N28" s="22">
        <v>366873</v>
      </c>
      <c r="O28" s="22">
        <v>210203</v>
      </c>
      <c r="P28" s="22">
        <v>153734</v>
      </c>
      <c r="Q28" s="23">
        <f t="shared" si="8"/>
        <v>-0.26864031436278268</v>
      </c>
      <c r="R28" s="23">
        <f t="shared" si="9"/>
        <v>3.384788202493709E-2</v>
      </c>
    </row>
    <row r="29" spans="1:22">
      <c r="A29" s="21" t="s">
        <v>54</v>
      </c>
      <c r="B29" s="22">
        <v>40721</v>
      </c>
      <c r="C29" s="22">
        <v>47227</v>
      </c>
      <c r="D29" s="22">
        <v>33830</v>
      </c>
      <c r="E29" s="23">
        <f t="shared" si="5"/>
        <v>-0.28367247549071506</v>
      </c>
      <c r="F29" s="22">
        <v>1361</v>
      </c>
      <c r="G29" s="22">
        <v>1692</v>
      </c>
      <c r="H29" s="22">
        <v>966</v>
      </c>
      <c r="I29" s="23">
        <f t="shared" si="6"/>
        <v>-0.42907801418439717</v>
      </c>
      <c r="J29" s="22">
        <v>5631881</v>
      </c>
      <c r="K29" s="22">
        <v>6817978</v>
      </c>
      <c r="L29" s="22">
        <v>4927926</v>
      </c>
      <c r="M29" s="23">
        <f t="shared" si="7"/>
        <v>-0.27721591357437647</v>
      </c>
      <c r="N29" s="22">
        <v>289142</v>
      </c>
      <c r="O29" s="22">
        <v>295667</v>
      </c>
      <c r="P29" s="22">
        <v>264878</v>
      </c>
      <c r="Q29" s="23">
        <f t="shared" si="8"/>
        <v>-0.1041340426899181</v>
      </c>
      <c r="R29" s="23">
        <f t="shared" si="9"/>
        <v>5.3750401284434875E-2</v>
      </c>
    </row>
    <row r="30" spans="1:22">
      <c r="A30" s="21" t="s">
        <v>55</v>
      </c>
      <c r="B30" s="22">
        <v>40513</v>
      </c>
      <c r="C30" s="22">
        <v>40141</v>
      </c>
      <c r="D30" s="22">
        <v>36235</v>
      </c>
      <c r="E30" s="23">
        <f t="shared" si="5"/>
        <v>-9.7306992850203056E-2</v>
      </c>
      <c r="F30" s="22">
        <v>1098</v>
      </c>
      <c r="G30" s="22">
        <v>1053</v>
      </c>
      <c r="H30" s="22">
        <v>1049</v>
      </c>
      <c r="I30" s="23">
        <f t="shared" si="6"/>
        <v>-3.7986704653371062E-3</v>
      </c>
      <c r="J30" s="22">
        <v>6123603</v>
      </c>
      <c r="K30" s="22">
        <v>5683991</v>
      </c>
      <c r="L30" s="22">
        <v>5316189</v>
      </c>
      <c r="M30" s="23">
        <f t="shared" si="7"/>
        <v>-6.4708406470031399E-2</v>
      </c>
      <c r="N30" s="22">
        <v>228789</v>
      </c>
      <c r="O30" s="22">
        <v>238377</v>
      </c>
      <c r="P30" s="22">
        <v>176112</v>
      </c>
      <c r="Q30" s="23">
        <f t="shared" si="8"/>
        <v>-0.26120389131501776</v>
      </c>
      <c r="R30" s="23">
        <f t="shared" si="9"/>
        <v>3.3127490388321405E-2</v>
      </c>
    </row>
    <row r="31" spans="1:22">
      <c r="A31" s="21" t="s">
        <v>56</v>
      </c>
      <c r="B31" s="22">
        <v>39219</v>
      </c>
      <c r="C31" s="22">
        <v>44967</v>
      </c>
      <c r="D31" s="22">
        <v>36024</v>
      </c>
      <c r="E31" s="23">
        <f t="shared" si="5"/>
        <v>-0.19887917806391353</v>
      </c>
      <c r="F31" s="22">
        <v>1137</v>
      </c>
      <c r="G31" s="22">
        <v>1244</v>
      </c>
      <c r="H31" s="22">
        <v>2361</v>
      </c>
      <c r="I31" s="23">
        <f t="shared" si="6"/>
        <v>0.89790996784565924</v>
      </c>
      <c r="J31" s="22">
        <v>5407271</v>
      </c>
      <c r="K31" s="22">
        <v>6421953</v>
      </c>
      <c r="L31" s="22">
        <v>6058178</v>
      </c>
      <c r="M31" s="23">
        <f t="shared" si="7"/>
        <v>-5.6645540694551966E-2</v>
      </c>
      <c r="N31" s="22">
        <v>256100</v>
      </c>
      <c r="O31" s="22">
        <v>240351</v>
      </c>
      <c r="P31" s="22">
        <v>376293</v>
      </c>
      <c r="Q31" s="23">
        <f t="shared" si="8"/>
        <v>0.56559781319819757</v>
      </c>
      <c r="R31" s="23">
        <f t="shared" si="9"/>
        <v>6.211322942310378E-2</v>
      </c>
    </row>
    <row r="32" spans="1:22">
      <c r="A32" s="21" t="s">
        <v>57</v>
      </c>
      <c r="B32" s="22">
        <v>37937</v>
      </c>
      <c r="C32" s="22">
        <v>27792</v>
      </c>
      <c r="D32" s="22">
        <v>26745</v>
      </c>
      <c r="E32" s="23">
        <f t="shared" si="5"/>
        <v>-3.7672711571675288E-2</v>
      </c>
      <c r="F32" s="22">
        <v>1244</v>
      </c>
      <c r="G32" s="22">
        <v>728</v>
      </c>
      <c r="H32" s="22">
        <v>880</v>
      </c>
      <c r="I32" s="23">
        <f t="shared" si="6"/>
        <v>0.20879120879120872</v>
      </c>
      <c r="J32" s="22">
        <v>5440101</v>
      </c>
      <c r="K32" s="22">
        <v>4313867</v>
      </c>
      <c r="L32" s="22">
        <v>4240960</v>
      </c>
      <c r="M32" s="23">
        <f t="shared" si="7"/>
        <v>-1.6900613764865735E-2</v>
      </c>
      <c r="N32" s="22">
        <v>292541</v>
      </c>
      <c r="O32" s="22">
        <v>151027</v>
      </c>
      <c r="P32" s="22">
        <v>188750</v>
      </c>
      <c r="Q32" s="23">
        <f t="shared" si="8"/>
        <v>0.24977653002443279</v>
      </c>
      <c r="R32" s="23">
        <f t="shared" si="9"/>
        <v>4.450643250584773E-2</v>
      </c>
    </row>
    <row r="33" spans="1:18">
      <c r="A33" s="21" t="s">
        <v>58</v>
      </c>
      <c r="B33" s="22">
        <v>42822</v>
      </c>
      <c r="C33" s="22">
        <v>30500</v>
      </c>
      <c r="D33" s="22">
        <v>36521</v>
      </c>
      <c r="E33" s="23">
        <f t="shared" si="5"/>
        <v>0.19740983606557383</v>
      </c>
      <c r="F33" s="22">
        <v>1030</v>
      </c>
      <c r="G33" s="22">
        <v>808</v>
      </c>
      <c r="H33" s="22">
        <v>1065</v>
      </c>
      <c r="I33" s="23">
        <f t="shared" si="6"/>
        <v>0.31806930693069302</v>
      </c>
      <c r="J33" s="22">
        <v>6365184</v>
      </c>
      <c r="K33" s="22">
        <v>5390650</v>
      </c>
      <c r="L33" s="22">
        <v>5039362</v>
      </c>
      <c r="M33" s="23">
        <f t="shared" si="7"/>
        <v>-6.5166167345310888E-2</v>
      </c>
      <c r="N33" s="22">
        <v>314933</v>
      </c>
      <c r="O33" s="22">
        <v>242418</v>
      </c>
      <c r="P33" s="22">
        <v>177492</v>
      </c>
      <c r="Q33" s="23">
        <f t="shared" si="8"/>
        <v>-0.26782664653614829</v>
      </c>
      <c r="R33" s="23">
        <f t="shared" si="9"/>
        <v>3.5221125213866361E-2</v>
      </c>
    </row>
    <row r="34" spans="1:18">
      <c r="A34" s="21" t="s">
        <v>59</v>
      </c>
      <c r="B34" s="22">
        <v>40583</v>
      </c>
      <c r="C34" s="22">
        <v>39377</v>
      </c>
      <c r="D34" s="22">
        <v>36571</v>
      </c>
      <c r="E34" s="23">
        <f t="shared" si="5"/>
        <v>-7.1259872514412015E-2</v>
      </c>
      <c r="F34" s="22">
        <v>986</v>
      </c>
      <c r="G34" s="22">
        <v>1016</v>
      </c>
      <c r="H34" s="22">
        <v>1245</v>
      </c>
      <c r="I34" s="23">
        <f t="shared" si="6"/>
        <v>0.22539370078740162</v>
      </c>
      <c r="J34" s="22">
        <v>5594361</v>
      </c>
      <c r="K34" s="22">
        <v>5788540</v>
      </c>
      <c r="L34" s="22">
        <v>5180129</v>
      </c>
      <c r="M34" s="23">
        <f t="shared" si="7"/>
        <v>-0.10510612347845916</v>
      </c>
      <c r="N34" s="22">
        <v>157466</v>
      </c>
      <c r="O34" s="22">
        <v>194488</v>
      </c>
      <c r="P34" s="22">
        <v>234453</v>
      </c>
      <c r="Q34" s="23">
        <f t="shared" si="8"/>
        <v>0.20548825634486456</v>
      </c>
      <c r="R34" s="23">
        <f t="shared" si="9"/>
        <v>4.5260069778185058E-2</v>
      </c>
    </row>
    <row r="35" spans="1:18">
      <c r="A35" s="21" t="s">
        <v>60</v>
      </c>
      <c r="B35" s="22">
        <v>39605</v>
      </c>
      <c r="C35" s="22">
        <v>40925</v>
      </c>
      <c r="D35" s="22">
        <v>38019</v>
      </c>
      <c r="E35" s="23">
        <f t="shared" si="5"/>
        <v>-7.1007941356139304E-2</v>
      </c>
      <c r="F35" s="22">
        <v>1214</v>
      </c>
      <c r="G35" s="22">
        <v>934</v>
      </c>
      <c r="H35" s="22">
        <v>864</v>
      </c>
      <c r="I35" s="23">
        <f t="shared" si="6"/>
        <v>-7.4946466809421852E-2</v>
      </c>
      <c r="J35" s="22">
        <v>5598099</v>
      </c>
      <c r="K35" s="22">
        <v>5600521</v>
      </c>
      <c r="L35" s="22">
        <v>5416935</v>
      </c>
      <c r="M35" s="23">
        <f t="shared" si="7"/>
        <v>-3.2780164559690017E-2</v>
      </c>
      <c r="N35" s="22">
        <v>211930</v>
      </c>
      <c r="O35" s="22">
        <v>266673</v>
      </c>
      <c r="P35" s="22">
        <v>198972</v>
      </c>
      <c r="Q35" s="23">
        <f t="shared" si="8"/>
        <v>-0.25387272052288756</v>
      </c>
      <c r="R35" s="23">
        <f t="shared" si="9"/>
        <v>3.6731472687045352E-2</v>
      </c>
    </row>
    <row r="36" spans="1:18">
      <c r="A36" s="21" t="s">
        <v>61</v>
      </c>
      <c r="B36" s="22">
        <v>27826</v>
      </c>
      <c r="C36" s="22">
        <v>42767</v>
      </c>
      <c r="D36" s="22">
        <v>34740</v>
      </c>
      <c r="E36" s="23">
        <f t="shared" si="5"/>
        <v>-0.18769144433792406</v>
      </c>
      <c r="F36" s="22">
        <v>707</v>
      </c>
      <c r="G36" s="22">
        <v>880</v>
      </c>
      <c r="H36" s="22">
        <v>662</v>
      </c>
      <c r="I36" s="23">
        <f t="shared" si="6"/>
        <v>-0.24772727272727268</v>
      </c>
      <c r="J36" s="22">
        <v>4660475</v>
      </c>
      <c r="K36" s="22">
        <v>5714225</v>
      </c>
      <c r="L36" s="22">
        <v>4973183</v>
      </c>
      <c r="M36" s="23">
        <f t="shared" si="7"/>
        <v>-0.1296837278896088</v>
      </c>
      <c r="N36" s="22">
        <v>195672</v>
      </c>
      <c r="O36" s="22">
        <v>149133</v>
      </c>
      <c r="P36" s="22">
        <v>159671</v>
      </c>
      <c r="Q36" s="23">
        <f t="shared" si="8"/>
        <v>7.0661758296285848E-2</v>
      </c>
      <c r="R36" s="23">
        <f t="shared" si="9"/>
        <v>3.2106399462879208E-2</v>
      </c>
    </row>
    <row r="37" spans="1:18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1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</sheetData>
  <mergeCells count="21">
    <mergeCell ref="A1:R1"/>
    <mergeCell ref="A2:A5"/>
    <mergeCell ref="B2:R2"/>
    <mergeCell ref="B3:I3"/>
    <mergeCell ref="J3:R3"/>
    <mergeCell ref="B4:E4"/>
    <mergeCell ref="F4:I4"/>
    <mergeCell ref="J4:M4"/>
    <mergeCell ref="N4:Q4"/>
    <mergeCell ref="R4:R5"/>
    <mergeCell ref="A37:R37"/>
    <mergeCell ref="A38:R38"/>
    <mergeCell ref="A20:A23"/>
    <mergeCell ref="B20:R20"/>
    <mergeCell ref="B21:I21"/>
    <mergeCell ref="J21:R21"/>
    <mergeCell ref="B22:E22"/>
    <mergeCell ref="F22:I22"/>
    <mergeCell ref="J22:M22"/>
    <mergeCell ref="N22:Q22"/>
    <mergeCell ref="R22:R23"/>
  </mergeCells>
  <pageMargins left="0.7" right="0.7" top="1.14375" bottom="1.143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CCFF"/>
  </sheetPr>
  <dimension ref="A1:AMJ384"/>
  <sheetViews>
    <sheetView topLeftCell="A37" zoomScaleNormal="100" workbookViewId="0">
      <selection activeCell="H2" sqref="H2"/>
    </sheetView>
  </sheetViews>
  <sheetFormatPr baseColWidth="10" defaultColWidth="5.125" defaultRowHeight="14.25"/>
  <cols>
    <col min="1" max="1" width="10.125" style="11" customWidth="1"/>
    <col min="2" max="2" width="8.625" style="11" customWidth="1"/>
    <col min="3" max="3" width="6.625" style="11" customWidth="1"/>
    <col min="4" max="11" width="6.375" style="11" customWidth="1"/>
    <col min="12" max="19" width="3.625" style="11" customWidth="1"/>
    <col min="20" max="1024" width="5.125" style="11"/>
  </cols>
  <sheetData>
    <row r="1" spans="1:3" ht="22.5" customHeight="1">
      <c r="A1" s="95" t="s">
        <v>63</v>
      </c>
      <c r="B1" s="95"/>
      <c r="C1" s="95"/>
    </row>
    <row r="2" spans="1:3" ht="22.5">
      <c r="A2" s="29"/>
      <c r="B2" s="16" t="s">
        <v>64</v>
      </c>
      <c r="C2" s="16" t="s">
        <v>31</v>
      </c>
    </row>
    <row r="3" spans="1:3">
      <c r="A3" s="6">
        <v>2009</v>
      </c>
      <c r="B3" s="30">
        <v>3.4390000000000001</v>
      </c>
      <c r="C3" s="31">
        <v>0</v>
      </c>
    </row>
    <row r="4" spans="1:3">
      <c r="A4" s="6">
        <v>2010</v>
      </c>
      <c r="B4" s="30">
        <v>2.77</v>
      </c>
      <c r="C4" s="31">
        <v>-0.194533294562373</v>
      </c>
    </row>
    <row r="5" spans="1:3">
      <c r="A5" s="6">
        <v>2011</v>
      </c>
      <c r="B5" s="30">
        <v>3.383</v>
      </c>
      <c r="C5" s="31">
        <v>0.22129963898916999</v>
      </c>
    </row>
    <row r="6" spans="1:3">
      <c r="A6" s="6">
        <v>2012</v>
      </c>
      <c r="B6" s="30">
        <v>3.4159999999999999</v>
      </c>
      <c r="C6" s="31">
        <v>9.7546556310965701E-3</v>
      </c>
    </row>
    <row r="7" spans="1:3">
      <c r="A7" s="6">
        <v>2013</v>
      </c>
      <c r="B7" s="30">
        <v>3.3530000000000002</v>
      </c>
      <c r="C7" s="31">
        <v>-1.8442622950819599E-2</v>
      </c>
    </row>
    <row r="8" spans="1:3">
      <c r="A8" s="6">
        <v>2014</v>
      </c>
      <c r="B8" s="30">
        <v>3.004</v>
      </c>
      <c r="C8" s="31">
        <v>-0.10408589322994299</v>
      </c>
    </row>
    <row r="9" spans="1:3">
      <c r="A9" s="6">
        <v>2015</v>
      </c>
      <c r="B9" s="30">
        <v>2.2120000000000002</v>
      </c>
      <c r="C9" s="31">
        <v>-0.26364846870838898</v>
      </c>
    </row>
    <row r="10" spans="1:3">
      <c r="A10" s="6">
        <v>2016</v>
      </c>
      <c r="B10" s="30">
        <v>1.952</v>
      </c>
      <c r="C10" s="31">
        <v>-0.11754068716094</v>
      </c>
    </row>
    <row r="11" spans="1:3">
      <c r="A11" s="6">
        <v>2017</v>
      </c>
      <c r="B11" s="30">
        <v>1.91</v>
      </c>
      <c r="C11" s="31">
        <v>-2.1516393442622999E-2</v>
      </c>
    </row>
    <row r="12" spans="1:3">
      <c r="A12" s="6">
        <v>2018</v>
      </c>
      <c r="B12" s="30">
        <v>1.921</v>
      </c>
      <c r="C12" s="31">
        <v>5.7591623036650202E-3</v>
      </c>
    </row>
    <row r="13" spans="1:3">
      <c r="A13" s="6">
        <v>2019</v>
      </c>
      <c r="B13" s="30">
        <v>1.9350000000000001</v>
      </c>
      <c r="C13" s="31">
        <f>+B13/B12-1</f>
        <v>7.2878709005725906E-3</v>
      </c>
    </row>
    <row r="14" spans="1:3">
      <c r="A14" s="6">
        <v>2020</v>
      </c>
      <c r="B14" s="30">
        <v>1.7270000000000001</v>
      </c>
      <c r="C14" s="31">
        <f>+B14/B13-1</f>
        <v>-0.10749354005167955</v>
      </c>
    </row>
    <row r="15" spans="1:3">
      <c r="A15" s="32" t="s">
        <v>65</v>
      </c>
      <c r="B15" s="32"/>
      <c r="C15" s="32"/>
    </row>
    <row r="16" spans="1:3" ht="14.1" customHeight="1">
      <c r="A16" s="96" t="s">
        <v>66</v>
      </c>
      <c r="B16" s="96"/>
      <c r="C16" s="96"/>
    </row>
    <row r="17" spans="1:11" ht="32.25" customHeight="1">
      <c r="A17" s="96"/>
      <c r="B17" s="96"/>
      <c r="C17" s="96"/>
      <c r="D17" s="33"/>
      <c r="E17" s="33"/>
      <c r="F17" s="33"/>
      <c r="G17" s="33"/>
      <c r="H17" s="33"/>
      <c r="I17" s="33"/>
      <c r="J17" s="33"/>
      <c r="K17" s="33"/>
    </row>
    <row r="19" spans="1:11">
      <c r="A19" s="34"/>
      <c r="B19" s="34" t="s">
        <v>67</v>
      </c>
      <c r="C19" s="34" t="s">
        <v>68</v>
      </c>
    </row>
    <row r="20" spans="1:11">
      <c r="A20" s="35">
        <v>33178</v>
      </c>
      <c r="B20" s="36">
        <v>16.77</v>
      </c>
      <c r="C20" s="37"/>
    </row>
    <row r="21" spans="1:11">
      <c r="A21" s="35">
        <v>33208</v>
      </c>
      <c r="B21" s="36">
        <v>16.66</v>
      </c>
      <c r="C21" s="37"/>
    </row>
    <row r="22" spans="1:11">
      <c r="A22" s="35">
        <v>33239</v>
      </c>
      <c r="B22" s="36">
        <v>16.920000000000002</v>
      </c>
      <c r="C22" s="37"/>
    </row>
    <row r="23" spans="1:11">
      <c r="A23" s="35">
        <v>33270</v>
      </c>
      <c r="B23" s="36">
        <v>16.760000000000002</v>
      </c>
      <c r="C23" s="37"/>
    </row>
    <row r="24" spans="1:11">
      <c r="A24" s="35">
        <v>33298</v>
      </c>
      <c r="B24" s="36">
        <v>16.760000000000002</v>
      </c>
      <c r="C24" s="37"/>
    </row>
    <row r="25" spans="1:11">
      <c r="A25" s="35">
        <v>33329</v>
      </c>
      <c r="B25" s="36">
        <v>16.54</v>
      </c>
      <c r="C25" s="37"/>
    </row>
    <row r="26" spans="1:11">
      <c r="A26" s="35">
        <v>33359</v>
      </c>
      <c r="B26" s="36">
        <v>16.329999999999998</v>
      </c>
      <c r="C26" s="37"/>
    </row>
    <row r="27" spans="1:11">
      <c r="A27" s="35">
        <v>33390</v>
      </c>
      <c r="B27" s="36">
        <v>15.93</v>
      </c>
      <c r="C27" s="37"/>
    </row>
    <row r="28" spans="1:11">
      <c r="A28" s="35">
        <v>33420</v>
      </c>
      <c r="B28" s="36">
        <v>15.73</v>
      </c>
      <c r="C28" s="37"/>
    </row>
    <row r="29" spans="1:11">
      <c r="A29" s="35">
        <v>33451</v>
      </c>
      <c r="B29" s="36">
        <v>15.62</v>
      </c>
      <c r="C29" s="37"/>
    </row>
    <row r="30" spans="1:11">
      <c r="A30" s="35">
        <v>33482</v>
      </c>
      <c r="B30" s="36">
        <v>15.74</v>
      </c>
      <c r="C30" s="37"/>
    </row>
    <row r="31" spans="1:11">
      <c r="A31" s="35">
        <v>33512</v>
      </c>
      <c r="B31" s="36">
        <v>15.45</v>
      </c>
      <c r="C31" s="37"/>
    </row>
    <row r="32" spans="1:11">
      <c r="A32" s="35">
        <v>33543</v>
      </c>
      <c r="B32" s="36">
        <v>15.46</v>
      </c>
      <c r="C32" s="37"/>
    </row>
    <row r="33" spans="1:5">
      <c r="A33" s="35">
        <v>33573</v>
      </c>
      <c r="B33" s="36">
        <v>15.21</v>
      </c>
      <c r="C33" s="36">
        <f>AVERAGE(B22:B33)</f>
        <v>16.037500000000001</v>
      </c>
    </row>
    <row r="34" spans="1:5">
      <c r="A34" s="35">
        <v>33604</v>
      </c>
      <c r="B34" s="36">
        <v>15.21</v>
      </c>
      <c r="C34" s="37"/>
      <c r="E34" s="38"/>
    </row>
    <row r="35" spans="1:5">
      <c r="A35" s="35">
        <v>33635</v>
      </c>
      <c r="B35" s="36">
        <v>15.12</v>
      </c>
      <c r="C35" s="37"/>
    </row>
    <row r="36" spans="1:5">
      <c r="A36" s="35">
        <v>33664</v>
      </c>
      <c r="B36" s="36">
        <v>15</v>
      </c>
      <c r="C36" s="37"/>
    </row>
    <row r="37" spans="1:5">
      <c r="A37" s="35">
        <v>33695</v>
      </c>
      <c r="B37" s="36">
        <v>14.82</v>
      </c>
      <c r="C37" s="37"/>
    </row>
    <row r="38" spans="1:5">
      <c r="A38" s="35">
        <v>33725</v>
      </c>
      <c r="B38" s="36">
        <v>14.93</v>
      </c>
      <c r="C38" s="37"/>
    </row>
    <row r="39" spans="1:5">
      <c r="A39" s="35">
        <v>33756</v>
      </c>
      <c r="B39" s="36">
        <v>14.73</v>
      </c>
      <c r="C39" s="37"/>
    </row>
    <row r="40" spans="1:5">
      <c r="A40" s="35">
        <v>33786</v>
      </c>
      <c r="B40" s="36">
        <v>14.76</v>
      </c>
      <c r="C40" s="37"/>
    </row>
    <row r="41" spans="1:5">
      <c r="A41" s="35">
        <v>33817</v>
      </c>
      <c r="B41" s="36">
        <v>14.92</v>
      </c>
      <c r="C41" s="37"/>
    </row>
    <row r="42" spans="1:5">
      <c r="A42" s="35">
        <v>33848</v>
      </c>
      <c r="B42" s="36">
        <v>14.96</v>
      </c>
      <c r="C42" s="37"/>
    </row>
    <row r="43" spans="1:5">
      <c r="A43" s="35">
        <v>33878</v>
      </c>
      <c r="B43" s="36">
        <v>15.15</v>
      </c>
      <c r="C43" s="37"/>
    </row>
    <row r="44" spans="1:5">
      <c r="A44" s="35">
        <v>33909</v>
      </c>
      <c r="B44" s="36">
        <v>15.24</v>
      </c>
      <c r="C44" s="37"/>
    </row>
    <row r="45" spans="1:5">
      <c r="A45" s="35">
        <v>33939</v>
      </c>
      <c r="B45" s="36">
        <v>15.41</v>
      </c>
      <c r="C45" s="36">
        <f>AVERAGE(B34:B45)</f>
        <v>15.020833333333336</v>
      </c>
    </row>
    <row r="46" spans="1:5">
      <c r="A46" s="35">
        <v>33970</v>
      </c>
      <c r="B46" s="36">
        <v>15.44</v>
      </c>
      <c r="C46" s="37"/>
    </row>
    <row r="47" spans="1:5">
      <c r="A47" s="35">
        <v>34001</v>
      </c>
      <c r="B47" s="36">
        <v>15.42</v>
      </c>
      <c r="C47" s="37"/>
    </row>
    <row r="48" spans="1:5">
      <c r="A48" s="35">
        <v>34029</v>
      </c>
      <c r="B48" s="36">
        <v>15.26</v>
      </c>
      <c r="C48" s="37"/>
    </row>
    <row r="49" spans="1:3">
      <c r="A49" s="35">
        <v>34060</v>
      </c>
      <c r="B49" s="36">
        <v>15.18</v>
      </c>
      <c r="C49" s="37"/>
    </row>
    <row r="50" spans="1:3">
      <c r="A50" s="35">
        <v>34090</v>
      </c>
      <c r="B50" s="36">
        <v>14.89</v>
      </c>
      <c r="C50" s="37"/>
    </row>
    <row r="51" spans="1:3">
      <c r="A51" s="35">
        <v>34121</v>
      </c>
      <c r="B51" s="36">
        <v>14.28</v>
      </c>
      <c r="C51" s="37"/>
    </row>
    <row r="52" spans="1:3">
      <c r="A52" s="35">
        <v>34151</v>
      </c>
      <c r="B52" s="36">
        <v>13.86</v>
      </c>
      <c r="C52" s="37"/>
    </row>
    <row r="53" spans="1:3">
      <c r="A53" s="35">
        <v>34182</v>
      </c>
      <c r="B53" s="36">
        <v>13.78</v>
      </c>
      <c r="C53" s="37"/>
    </row>
    <row r="54" spans="1:3">
      <c r="A54" s="35">
        <v>34213</v>
      </c>
      <c r="B54" s="36">
        <v>13.43</v>
      </c>
      <c r="C54" s="37"/>
    </row>
    <row r="55" spans="1:3">
      <c r="A55" s="35">
        <v>34243</v>
      </c>
      <c r="B55" s="36">
        <v>12.69</v>
      </c>
      <c r="C55" s="37"/>
    </row>
    <row r="56" spans="1:3">
      <c r="A56" s="35">
        <v>34274</v>
      </c>
      <c r="B56" s="36">
        <v>12.03</v>
      </c>
      <c r="C56" s="37"/>
    </row>
    <row r="57" spans="1:3">
      <c r="A57" s="35">
        <v>34304</v>
      </c>
      <c r="B57" s="36">
        <v>11.73</v>
      </c>
      <c r="C57" s="36">
        <f>AVERAGE(B46:B57)</f>
        <v>13.999166666666666</v>
      </c>
    </row>
    <row r="58" spans="1:3">
      <c r="A58" s="35">
        <v>34335</v>
      </c>
      <c r="B58" s="36">
        <v>11.351000000000001</v>
      </c>
      <c r="C58" s="37"/>
    </row>
    <row r="59" spans="1:3">
      <c r="A59" s="35">
        <v>34366</v>
      </c>
      <c r="B59" s="36">
        <v>11.079000000000001</v>
      </c>
      <c r="C59" s="37"/>
    </row>
    <row r="60" spans="1:3">
      <c r="A60" s="35">
        <v>34394</v>
      </c>
      <c r="B60" s="36">
        <v>10.792</v>
      </c>
      <c r="C60" s="37"/>
    </row>
    <row r="61" spans="1:3">
      <c r="A61" s="35">
        <v>34425</v>
      </c>
      <c r="B61" s="36">
        <v>10.535</v>
      </c>
      <c r="C61" s="37"/>
    </row>
    <row r="62" spans="1:3">
      <c r="A62" s="35">
        <v>34455</v>
      </c>
      <c r="B62" s="36">
        <v>10.276999999999999</v>
      </c>
      <c r="C62" s="37"/>
    </row>
    <row r="63" spans="1:3">
      <c r="A63" s="35">
        <v>34486</v>
      </c>
      <c r="B63" s="36">
        <v>10.124000000000001</v>
      </c>
      <c r="C63" s="37"/>
    </row>
    <row r="64" spans="1:3">
      <c r="A64" s="35">
        <v>34516</v>
      </c>
      <c r="B64" s="36">
        <v>10.045999999999999</v>
      </c>
      <c r="C64" s="37"/>
    </row>
    <row r="65" spans="1:3">
      <c r="A65" s="35">
        <v>34547</v>
      </c>
      <c r="B65" s="36">
        <v>10.101000000000001</v>
      </c>
      <c r="C65" s="37"/>
    </row>
    <row r="66" spans="1:3">
      <c r="A66" s="35">
        <v>34578</v>
      </c>
      <c r="B66" s="36">
        <v>10.129</v>
      </c>
      <c r="C66" s="37"/>
    </row>
    <row r="67" spans="1:3">
      <c r="A67" s="35">
        <v>34608</v>
      </c>
      <c r="B67" s="36">
        <v>10.228999999999999</v>
      </c>
      <c r="C67" s="37"/>
    </row>
    <row r="68" spans="1:3">
      <c r="A68" s="35">
        <v>34639</v>
      </c>
      <c r="B68" s="36">
        <v>10.071</v>
      </c>
      <c r="C68" s="37"/>
    </row>
    <row r="69" spans="1:3">
      <c r="A69" s="35">
        <v>34669</v>
      </c>
      <c r="B69" s="36">
        <v>10.255000000000001</v>
      </c>
      <c r="C69" s="36">
        <f>AVERAGE(B58:B69)</f>
        <v>10.415750000000001</v>
      </c>
    </row>
    <row r="70" spans="1:3">
      <c r="A70" s="35">
        <v>34700</v>
      </c>
      <c r="B70" s="36">
        <v>10.428000000000001</v>
      </c>
      <c r="C70" s="37"/>
    </row>
    <row r="71" spans="1:3">
      <c r="A71" s="35">
        <v>34731</v>
      </c>
      <c r="B71" s="36">
        <v>10.61</v>
      </c>
      <c r="C71" s="36"/>
    </row>
    <row r="72" spans="1:3">
      <c r="A72" s="35">
        <v>34759</v>
      </c>
      <c r="B72" s="36">
        <v>10.875</v>
      </c>
      <c r="C72" s="36"/>
    </row>
    <row r="73" spans="1:3">
      <c r="A73" s="35">
        <v>34790</v>
      </c>
      <c r="B73" s="36">
        <v>10.997</v>
      </c>
      <c r="C73" s="36"/>
    </row>
    <row r="74" spans="1:3">
      <c r="A74" s="35">
        <v>34820</v>
      </c>
      <c r="B74" s="36">
        <v>11.186</v>
      </c>
      <c r="C74" s="36"/>
    </row>
    <row r="75" spans="1:3">
      <c r="A75" s="35">
        <v>34851</v>
      </c>
      <c r="B75" s="36">
        <v>11.154999999999999</v>
      </c>
      <c r="C75" s="36"/>
    </row>
    <row r="76" spans="1:3">
      <c r="A76" s="35">
        <v>34881</v>
      </c>
      <c r="B76" s="36">
        <v>11.217000000000001</v>
      </c>
      <c r="C76" s="36"/>
    </row>
    <row r="77" spans="1:3">
      <c r="A77" s="35">
        <v>34912</v>
      </c>
      <c r="B77" s="36">
        <v>11.385</v>
      </c>
      <c r="C77" s="36"/>
    </row>
    <row r="78" spans="1:3">
      <c r="A78" s="35">
        <v>34943</v>
      </c>
      <c r="B78" s="36">
        <v>11.303000000000001</v>
      </c>
      <c r="C78" s="36"/>
    </row>
    <row r="79" spans="1:3">
      <c r="A79" s="35">
        <v>34973</v>
      </c>
      <c r="B79" s="36">
        <v>11.156000000000001</v>
      </c>
      <c r="C79" s="36"/>
    </row>
    <row r="80" spans="1:3">
      <c r="A80" s="35">
        <v>35004</v>
      </c>
      <c r="B80" s="36">
        <v>11.135</v>
      </c>
      <c r="C80" s="36"/>
    </row>
    <row r="81" spans="1:3">
      <c r="A81" s="35">
        <v>35034</v>
      </c>
      <c r="B81" s="36">
        <v>11.01</v>
      </c>
      <c r="C81" s="36">
        <f>AVERAGE(B70:B81)</f>
        <v>11.038083333333333</v>
      </c>
    </row>
    <row r="82" spans="1:3">
      <c r="A82" s="35">
        <v>35065</v>
      </c>
      <c r="B82" s="36">
        <v>10.81</v>
      </c>
      <c r="C82" s="36"/>
    </row>
    <row r="83" spans="1:3">
      <c r="A83" s="35">
        <v>35096</v>
      </c>
      <c r="B83" s="36">
        <v>10.561</v>
      </c>
      <c r="C83" s="36"/>
    </row>
    <row r="84" spans="1:3">
      <c r="A84" s="35">
        <v>35125</v>
      </c>
      <c r="B84" s="36">
        <v>10.284000000000001</v>
      </c>
      <c r="C84" s="36"/>
    </row>
    <row r="85" spans="1:3">
      <c r="A85" s="35">
        <v>35156</v>
      </c>
      <c r="B85" s="36">
        <v>10.045</v>
      </c>
      <c r="C85" s="36"/>
    </row>
    <row r="86" spans="1:3">
      <c r="A86" s="35">
        <v>35186</v>
      </c>
      <c r="B86" s="36">
        <v>9.7289999999999992</v>
      </c>
      <c r="C86" s="36"/>
    </row>
    <row r="87" spans="1:3">
      <c r="A87" s="35">
        <v>35217</v>
      </c>
      <c r="B87" s="36">
        <v>9.3919999999999995</v>
      </c>
      <c r="C87" s="36"/>
    </row>
    <row r="88" spans="1:3">
      <c r="A88" s="35">
        <v>35247</v>
      </c>
      <c r="B88" s="36">
        <v>9.1950000000000003</v>
      </c>
      <c r="C88" s="36"/>
    </row>
    <row r="89" spans="1:3">
      <c r="A89" s="35">
        <v>35278</v>
      </c>
      <c r="B89" s="36">
        <v>9.0570000000000004</v>
      </c>
      <c r="C89" s="36"/>
    </row>
    <row r="90" spans="1:3">
      <c r="A90" s="35">
        <v>35309</v>
      </c>
      <c r="B90" s="36">
        <v>8.9380000000000006</v>
      </c>
      <c r="C90" s="36"/>
    </row>
    <row r="91" spans="1:3">
      <c r="A91" s="35">
        <v>35339</v>
      </c>
      <c r="B91" s="36">
        <v>8.8130000000000006</v>
      </c>
      <c r="C91" s="36"/>
    </row>
    <row r="92" spans="1:3">
      <c r="A92" s="35">
        <v>35370</v>
      </c>
      <c r="B92" s="36">
        <v>8.4440000000000008</v>
      </c>
      <c r="C92" s="36"/>
    </row>
    <row r="93" spans="1:3">
      <c r="A93" s="35">
        <v>35400</v>
      </c>
      <c r="B93" s="36">
        <v>8.1739999999999995</v>
      </c>
      <c r="C93" s="36">
        <f>AVERAGE(B82:B93)</f>
        <v>9.4535</v>
      </c>
    </row>
    <row r="94" spans="1:3">
      <c r="A94" s="35">
        <v>35431</v>
      </c>
      <c r="B94" s="36">
        <v>7.867</v>
      </c>
      <c r="C94" s="36"/>
    </row>
    <row r="95" spans="1:3">
      <c r="A95" s="35">
        <v>35462</v>
      </c>
      <c r="B95" s="36">
        <v>7.6040000000000001</v>
      </c>
      <c r="C95" s="36"/>
    </row>
    <row r="96" spans="1:3">
      <c r="A96" s="35">
        <v>35490</v>
      </c>
      <c r="B96" s="36">
        <v>7.3789999999999996</v>
      </c>
      <c r="C96" s="36"/>
    </row>
    <row r="97" spans="1:3">
      <c r="A97" s="35">
        <v>35521</v>
      </c>
      <c r="B97" s="36">
        <v>7.1950000000000003</v>
      </c>
      <c r="C97" s="36"/>
    </row>
    <row r="98" spans="1:3">
      <c r="A98" s="35">
        <v>35551</v>
      </c>
      <c r="B98" s="36">
        <v>7.1040000000000001</v>
      </c>
      <c r="C98" s="36"/>
    </row>
    <row r="99" spans="1:3">
      <c r="A99" s="35">
        <v>35582</v>
      </c>
      <c r="B99" s="36">
        <v>6.82</v>
      </c>
      <c r="C99" s="36"/>
    </row>
    <row r="100" spans="1:3">
      <c r="A100" s="35">
        <v>35612</v>
      </c>
      <c r="B100" s="36">
        <v>6.7149999999999999</v>
      </c>
      <c r="C100" s="36"/>
    </row>
    <row r="101" spans="1:3">
      <c r="A101" s="35">
        <v>35643</v>
      </c>
      <c r="B101" s="36">
        <v>6.5839999999999996</v>
      </c>
      <c r="C101" s="36"/>
    </row>
    <row r="102" spans="1:3">
      <c r="A102" s="35">
        <v>35674</v>
      </c>
      <c r="B102" s="36">
        <v>6.5179999999999998</v>
      </c>
      <c r="C102" s="36"/>
    </row>
    <row r="103" spans="1:3">
      <c r="A103" s="35">
        <v>35704</v>
      </c>
      <c r="B103" s="36">
        <v>6.5090000000000003</v>
      </c>
      <c r="C103" s="36"/>
    </row>
    <row r="104" spans="1:3">
      <c r="A104" s="35">
        <v>35735</v>
      </c>
      <c r="B104" s="36">
        <v>6.3849999999999998</v>
      </c>
      <c r="C104" s="36"/>
    </row>
    <row r="105" spans="1:3">
      <c r="A105" s="35">
        <v>35765</v>
      </c>
      <c r="B105" s="36">
        <v>6.2549999999999999</v>
      </c>
      <c r="C105" s="36">
        <f>AVERAGE(B94:B105)</f>
        <v>6.9112499999999999</v>
      </c>
    </row>
    <row r="106" spans="1:3">
      <c r="A106" s="35">
        <v>35796</v>
      </c>
      <c r="B106" s="36">
        <v>6.1150000000000002</v>
      </c>
      <c r="C106" s="36"/>
    </row>
    <row r="107" spans="1:3">
      <c r="A107" s="35">
        <v>35827</v>
      </c>
      <c r="B107" s="36">
        <v>5.98</v>
      </c>
      <c r="C107" s="36"/>
    </row>
    <row r="108" spans="1:3">
      <c r="A108" s="35">
        <v>35855</v>
      </c>
      <c r="B108" s="36">
        <v>5.8959999999999999</v>
      </c>
      <c r="C108" s="36"/>
    </row>
    <row r="109" spans="1:3">
      <c r="A109" s="35">
        <v>35886</v>
      </c>
      <c r="B109" s="36">
        <v>5.7759999999999998</v>
      </c>
      <c r="C109" s="36"/>
    </row>
    <row r="110" spans="1:3">
      <c r="A110" s="35">
        <v>35916</v>
      </c>
      <c r="B110" s="36">
        <v>5.7</v>
      </c>
      <c r="C110" s="36"/>
    </row>
    <row r="111" spans="1:3">
      <c r="A111" s="35">
        <v>35947</v>
      </c>
      <c r="B111" s="36">
        <v>5.6360000000000001</v>
      </c>
      <c r="C111" s="36"/>
    </row>
    <row r="112" spans="1:3">
      <c r="A112" s="35">
        <v>35977</v>
      </c>
      <c r="B112" s="36">
        <v>5.5919999999999996</v>
      </c>
      <c r="C112" s="36"/>
    </row>
    <row r="113" spans="1:3">
      <c r="A113" s="35">
        <v>36008</v>
      </c>
      <c r="B113" s="36">
        <v>5.6280000000000001</v>
      </c>
      <c r="C113" s="36"/>
    </row>
    <row r="114" spans="1:3">
      <c r="A114" s="35">
        <v>36039</v>
      </c>
      <c r="B114" s="36">
        <v>5.548</v>
      </c>
      <c r="C114" s="36"/>
    </row>
    <row r="115" spans="1:3">
      <c r="A115" s="35">
        <v>36069</v>
      </c>
      <c r="B115" s="36">
        <v>5.4950000000000001</v>
      </c>
      <c r="C115" s="36"/>
    </row>
    <row r="116" spans="1:3">
      <c r="A116" s="35">
        <v>36100</v>
      </c>
      <c r="B116" s="36">
        <v>5.2960000000000003</v>
      </c>
      <c r="C116" s="36"/>
    </row>
    <row r="117" spans="1:3">
      <c r="A117" s="35">
        <v>36130</v>
      </c>
      <c r="B117" s="36">
        <v>5.15</v>
      </c>
      <c r="C117" s="36">
        <f>AVERAGE(B106:B117)</f>
        <v>5.6509999999999998</v>
      </c>
    </row>
    <row r="118" spans="1:3">
      <c r="A118" s="35">
        <v>36161</v>
      </c>
      <c r="B118" s="36">
        <v>5.1310000000000002</v>
      </c>
      <c r="C118" s="36"/>
    </row>
    <row r="119" spans="1:3">
      <c r="A119" s="35">
        <v>36192</v>
      </c>
      <c r="B119" s="36">
        <v>4.95</v>
      </c>
      <c r="C119" s="36"/>
    </row>
    <row r="120" spans="1:3">
      <c r="A120" s="35">
        <v>36220</v>
      </c>
      <c r="B120" s="36">
        <v>4.8159999999999998</v>
      </c>
      <c r="C120" s="36"/>
    </row>
    <row r="121" spans="1:3">
      <c r="A121" s="35">
        <v>36251</v>
      </c>
      <c r="B121" s="36">
        <v>4.7869999999999999</v>
      </c>
      <c r="C121" s="36"/>
    </row>
    <row r="122" spans="1:3">
      <c r="A122" s="35">
        <v>36281</v>
      </c>
      <c r="B122" s="36">
        <v>4.6440000000000001</v>
      </c>
      <c r="C122" s="36"/>
    </row>
    <row r="123" spans="1:3">
      <c r="A123" s="35">
        <v>36312</v>
      </c>
      <c r="B123" s="36">
        <v>4.5019999999999998</v>
      </c>
      <c r="C123" s="36"/>
    </row>
    <row r="124" spans="1:3">
      <c r="A124" s="35">
        <v>36342</v>
      </c>
      <c r="B124" s="36">
        <v>4.4349999999999996</v>
      </c>
      <c r="C124" s="36"/>
    </row>
    <row r="125" spans="1:3">
      <c r="A125" s="35">
        <v>36373</v>
      </c>
      <c r="B125" s="36">
        <v>4.4710000000000001</v>
      </c>
      <c r="C125" s="36"/>
    </row>
    <row r="126" spans="1:3">
      <c r="A126" s="35">
        <v>36404</v>
      </c>
      <c r="B126" s="36">
        <v>4.5449999999999999</v>
      </c>
      <c r="C126" s="36"/>
    </row>
    <row r="127" spans="1:3">
      <c r="A127" s="35">
        <v>36434</v>
      </c>
      <c r="B127" s="36">
        <v>4.665</v>
      </c>
      <c r="C127" s="36"/>
    </row>
    <row r="128" spans="1:3">
      <c r="A128" s="35">
        <v>36465</v>
      </c>
      <c r="B128" s="36">
        <v>4.8070000000000004</v>
      </c>
      <c r="C128" s="36"/>
    </row>
    <row r="129" spans="1:3">
      <c r="A129" s="35">
        <v>36495</v>
      </c>
      <c r="B129" s="36">
        <v>4.9400000000000004</v>
      </c>
      <c r="C129" s="36">
        <f>AVERAGE(B118:B129)</f>
        <v>4.7244166666666656</v>
      </c>
    </row>
    <row r="130" spans="1:3">
      <c r="A130" s="35">
        <v>36526</v>
      </c>
      <c r="B130" s="36">
        <v>5.04</v>
      </c>
      <c r="C130" s="36"/>
    </row>
    <row r="131" spans="1:3">
      <c r="A131" s="35">
        <v>36557</v>
      </c>
      <c r="B131" s="36">
        <v>5.1660000000000004</v>
      </c>
      <c r="C131" s="36"/>
    </row>
    <row r="132" spans="1:3">
      <c r="A132" s="35">
        <v>36586</v>
      </c>
      <c r="B132" s="36">
        <v>5.2309999999999999</v>
      </c>
      <c r="C132" s="36"/>
    </row>
    <row r="133" spans="1:3">
      <c r="A133" s="35">
        <v>36617</v>
      </c>
      <c r="B133" s="36">
        <v>5.3529999999999998</v>
      </c>
      <c r="C133" s="36"/>
    </row>
    <row r="134" spans="1:3">
      <c r="A134" s="35">
        <v>36647</v>
      </c>
      <c r="B134" s="36">
        <v>5.5220000000000002</v>
      </c>
      <c r="C134" s="36"/>
    </row>
    <row r="135" spans="1:3">
      <c r="A135" s="35">
        <v>36678</v>
      </c>
      <c r="B135" s="36">
        <v>5.7030000000000003</v>
      </c>
      <c r="C135" s="36"/>
    </row>
    <row r="136" spans="1:3">
      <c r="A136" s="35">
        <v>36708</v>
      </c>
      <c r="B136" s="36">
        <v>5.891</v>
      </c>
      <c r="C136" s="36"/>
    </row>
    <row r="137" spans="1:3">
      <c r="A137" s="35">
        <v>36739</v>
      </c>
      <c r="B137" s="36">
        <v>6.0289999999999999</v>
      </c>
      <c r="C137" s="36"/>
    </row>
    <row r="138" spans="1:3">
      <c r="A138" s="35">
        <v>36770</v>
      </c>
      <c r="B138" s="36">
        <v>6.2320000000000002</v>
      </c>
      <c r="C138" s="36"/>
    </row>
    <row r="139" spans="1:3">
      <c r="A139" s="35">
        <v>36800</v>
      </c>
      <c r="B139" s="36">
        <v>6.2839999999999998</v>
      </c>
      <c r="C139" s="36"/>
    </row>
    <row r="140" spans="1:3">
      <c r="A140" s="35">
        <v>36831</v>
      </c>
      <c r="B140" s="36">
        <v>6.3479999999999999</v>
      </c>
      <c r="C140" s="36"/>
    </row>
    <row r="141" spans="1:3">
      <c r="A141" s="35">
        <v>36861</v>
      </c>
      <c r="B141" s="36">
        <v>6.3710000000000004</v>
      </c>
      <c r="C141" s="36">
        <f>AVERAGE(B130:B141)</f>
        <v>5.7641666666666671</v>
      </c>
    </row>
    <row r="142" spans="1:3">
      <c r="A142" s="35">
        <v>36892</v>
      </c>
      <c r="B142" s="36">
        <v>6.39</v>
      </c>
      <c r="C142" s="36"/>
    </row>
    <row r="143" spans="1:3">
      <c r="A143" s="35">
        <v>36923</v>
      </c>
      <c r="B143" s="36">
        <v>6.28</v>
      </c>
      <c r="C143" s="36"/>
    </row>
    <row r="144" spans="1:3">
      <c r="A144" s="35">
        <v>36951</v>
      </c>
      <c r="B144" s="36">
        <v>6.1470000000000002</v>
      </c>
      <c r="C144" s="36"/>
    </row>
    <row r="145" spans="1:3">
      <c r="A145" s="35">
        <v>36982</v>
      </c>
      <c r="B145" s="36">
        <v>6.0250000000000004</v>
      </c>
      <c r="C145" s="36"/>
    </row>
    <row r="146" spans="1:3">
      <c r="A146" s="35">
        <v>37012</v>
      </c>
      <c r="B146" s="36">
        <v>5.9260000000000002</v>
      </c>
      <c r="C146" s="36"/>
    </row>
    <row r="147" spans="1:3">
      <c r="A147" s="35">
        <v>37043</v>
      </c>
      <c r="B147" s="36">
        <v>5.806</v>
      </c>
      <c r="C147" s="36"/>
    </row>
    <row r="148" spans="1:3">
      <c r="A148" s="35">
        <v>37073</v>
      </c>
      <c r="B148" s="36">
        <v>5.7679999999999998</v>
      </c>
      <c r="C148" s="36"/>
    </row>
    <row r="149" spans="1:3">
      <c r="A149" s="35">
        <v>37104</v>
      </c>
      <c r="B149" s="36">
        <v>5.7229999999999999</v>
      </c>
      <c r="C149" s="36"/>
    </row>
    <row r="150" spans="1:3">
      <c r="A150" s="35">
        <v>37135</v>
      </c>
      <c r="B150" s="36">
        <v>5.6269999999999998</v>
      </c>
      <c r="C150" s="36"/>
    </row>
    <row r="151" spans="1:3">
      <c r="A151" s="35">
        <v>37165</v>
      </c>
      <c r="B151" s="36">
        <v>5.39</v>
      </c>
      <c r="C151" s="36"/>
    </row>
    <row r="152" spans="1:3">
      <c r="A152" s="35">
        <v>37196</v>
      </c>
      <c r="B152" s="36">
        <v>5.19</v>
      </c>
      <c r="C152" s="36"/>
    </row>
    <row r="153" spans="1:3">
      <c r="A153" s="35">
        <v>37226</v>
      </c>
      <c r="B153" s="36">
        <v>4.8520000000000003</v>
      </c>
      <c r="C153" s="36">
        <f>AVERAGE(B142:B153)</f>
        <v>5.7603333333333344</v>
      </c>
    </row>
    <row r="154" spans="1:3">
      <c r="A154" s="35">
        <v>37257</v>
      </c>
      <c r="B154" s="36">
        <v>4.7370000000000001</v>
      </c>
      <c r="C154" s="36"/>
    </row>
    <row r="155" spans="1:3">
      <c r="A155" s="35">
        <v>37288</v>
      </c>
      <c r="B155" s="36">
        <v>4.7679999999999998</v>
      </c>
      <c r="C155" s="36"/>
    </row>
    <row r="156" spans="1:3">
      <c r="A156" s="35">
        <v>37316</v>
      </c>
      <c r="B156" s="36">
        <v>4.7850000000000001</v>
      </c>
      <c r="C156" s="36"/>
    </row>
    <row r="157" spans="1:3">
      <c r="A157" s="35">
        <v>37347</v>
      </c>
      <c r="B157" s="36">
        <v>4.8600000000000003</v>
      </c>
      <c r="C157" s="36"/>
    </row>
    <row r="158" spans="1:3">
      <c r="A158" s="35">
        <v>37377</v>
      </c>
      <c r="B158" s="36">
        <v>4.9850000000000003</v>
      </c>
      <c r="C158" s="36"/>
    </row>
    <row r="159" spans="1:3">
      <c r="A159" s="35">
        <v>37408</v>
      </c>
      <c r="B159" s="36">
        <v>4.9950000000000001</v>
      </c>
      <c r="C159" s="36"/>
    </row>
    <row r="160" spans="1:3">
      <c r="A160" s="35">
        <v>37438</v>
      </c>
      <c r="B160" s="36">
        <v>5.0090000000000003</v>
      </c>
      <c r="C160" s="36"/>
    </row>
    <row r="161" spans="1:3">
      <c r="A161" s="35">
        <v>37469</v>
      </c>
      <c r="B161" s="36">
        <v>4.9989999999999997</v>
      </c>
      <c r="C161" s="36"/>
    </row>
    <row r="162" spans="1:3">
      <c r="A162" s="35">
        <v>37500</v>
      </c>
      <c r="B162" s="36">
        <v>4.8179999999999996</v>
      </c>
      <c r="C162" s="36"/>
    </row>
    <row r="163" spans="1:3">
      <c r="A163" s="35">
        <v>37530</v>
      </c>
      <c r="B163" s="36">
        <v>4.6900000000000004</v>
      </c>
      <c r="C163" s="36"/>
    </row>
    <row r="164" spans="1:3">
      <c r="A164" s="35">
        <v>37561</v>
      </c>
      <c r="B164" s="36">
        <v>4.5170000000000003</v>
      </c>
      <c r="C164" s="36"/>
    </row>
    <row r="165" spans="1:3">
      <c r="A165" s="35">
        <v>37591</v>
      </c>
      <c r="B165" s="36">
        <v>4.38</v>
      </c>
      <c r="C165" s="36">
        <f>AVERAGE(B154:B165)</f>
        <v>4.7952500000000002</v>
      </c>
    </row>
    <row r="166" spans="1:3">
      <c r="A166" s="35">
        <v>37622</v>
      </c>
      <c r="B166" s="36">
        <v>4.2519999999999998</v>
      </c>
      <c r="C166" s="36"/>
    </row>
    <row r="167" spans="1:3">
      <c r="A167" s="35">
        <v>37653</v>
      </c>
      <c r="B167" s="36">
        <v>4.1459999999999999</v>
      </c>
      <c r="C167" s="36"/>
    </row>
    <row r="168" spans="1:3">
      <c r="A168" s="35">
        <v>37681</v>
      </c>
      <c r="B168" s="36">
        <v>3.976</v>
      </c>
      <c r="C168" s="36"/>
    </row>
    <row r="169" spans="1:3">
      <c r="A169" s="35">
        <v>37712</v>
      </c>
      <c r="B169" s="36">
        <v>3.8860000000000001</v>
      </c>
      <c r="C169" s="36"/>
    </row>
    <row r="170" spans="1:3">
      <c r="A170" s="35">
        <v>37742</v>
      </c>
      <c r="B170" s="36">
        <v>3.823</v>
      </c>
      <c r="C170" s="36"/>
    </row>
    <row r="171" spans="1:3">
      <c r="A171" s="35">
        <v>37773</v>
      </c>
      <c r="B171" s="36">
        <v>3.7069999999999999</v>
      </c>
      <c r="C171" s="36"/>
    </row>
    <row r="172" spans="1:3">
      <c r="A172" s="35">
        <v>37803</v>
      </c>
      <c r="B172" s="36">
        <v>3.5409999999999999</v>
      </c>
      <c r="C172" s="36"/>
    </row>
    <row r="173" spans="1:3">
      <c r="A173" s="35">
        <v>37834</v>
      </c>
      <c r="B173" s="36">
        <v>3.47</v>
      </c>
      <c r="C173" s="36"/>
    </row>
    <row r="174" spans="1:3">
      <c r="A174" s="35">
        <v>37865</v>
      </c>
      <c r="B174" s="36">
        <v>3.4279999999999999</v>
      </c>
      <c r="C174" s="36"/>
    </row>
    <row r="175" spans="1:3">
      <c r="A175" s="35">
        <v>37895</v>
      </c>
      <c r="B175" s="36">
        <v>3.4420000000000002</v>
      </c>
      <c r="C175" s="36"/>
    </row>
    <row r="176" spans="1:3">
      <c r="A176" s="35">
        <v>37926</v>
      </c>
      <c r="B176" s="36">
        <v>3.4319999999999999</v>
      </c>
      <c r="C176" s="36"/>
    </row>
    <row r="177" spans="1:3">
      <c r="A177" s="35">
        <v>37956</v>
      </c>
      <c r="B177" s="36">
        <v>3.4580000000000002</v>
      </c>
      <c r="C177" s="36">
        <f>AVERAGE(B166:B177)</f>
        <v>3.7134166666666668</v>
      </c>
    </row>
    <row r="178" spans="1:3">
      <c r="A178" s="35">
        <v>37987</v>
      </c>
      <c r="B178" s="36">
        <v>3.4750000000000001</v>
      </c>
      <c r="C178" s="36"/>
    </row>
    <row r="179" spans="1:3">
      <c r="A179" s="35">
        <v>38018</v>
      </c>
      <c r="B179" s="36">
        <v>3.4460000000000002</v>
      </c>
      <c r="C179" s="36"/>
    </row>
    <row r="180" spans="1:3">
      <c r="A180" s="35">
        <v>38047</v>
      </c>
      <c r="B180" s="36">
        <v>3.3580000000000001</v>
      </c>
      <c r="C180" s="36"/>
    </row>
    <row r="181" spans="1:3">
      <c r="A181" s="35">
        <v>38078</v>
      </c>
      <c r="B181" s="36">
        <v>3.2789999999999999</v>
      </c>
      <c r="C181" s="36"/>
    </row>
    <row r="182" spans="1:3">
      <c r="A182" s="35">
        <v>38108</v>
      </c>
      <c r="B182" s="36">
        <v>3.2549999999999999</v>
      </c>
      <c r="C182" s="36"/>
    </row>
    <row r="183" spans="1:3">
      <c r="A183" s="35">
        <v>38139</v>
      </c>
      <c r="B183" s="36">
        <v>3.3069999999999999</v>
      </c>
      <c r="C183" s="36"/>
    </row>
    <row r="184" spans="1:3">
      <c r="A184" s="35">
        <v>38169</v>
      </c>
      <c r="B184" s="36">
        <v>3.323</v>
      </c>
      <c r="C184" s="36"/>
    </row>
    <row r="185" spans="1:3">
      <c r="A185" s="35">
        <v>38200</v>
      </c>
      <c r="B185" s="36">
        <v>3.3919999999999999</v>
      </c>
      <c r="C185" s="36"/>
    </row>
    <row r="186" spans="1:3">
      <c r="A186" s="35">
        <v>38231</v>
      </c>
      <c r="B186" s="36">
        <v>3.367</v>
      </c>
      <c r="C186" s="36"/>
    </row>
    <row r="187" spans="1:3">
      <c r="A187" s="35">
        <v>38261</v>
      </c>
      <c r="B187" s="36">
        <v>3.3319999999999999</v>
      </c>
      <c r="C187" s="36"/>
    </row>
    <row r="188" spans="1:3">
      <c r="A188" s="35">
        <v>38292</v>
      </c>
      <c r="B188" s="36">
        <v>3.383</v>
      </c>
      <c r="C188" s="36"/>
    </row>
    <row r="189" spans="1:3">
      <c r="A189" s="35">
        <v>38322</v>
      </c>
      <c r="B189" s="36">
        <v>3.3490000000000002</v>
      </c>
      <c r="C189" s="36">
        <f>AVERAGE(B178:B189)</f>
        <v>3.3555000000000006</v>
      </c>
    </row>
    <row r="190" spans="1:3">
      <c r="A190" s="35">
        <v>38353</v>
      </c>
      <c r="B190" s="36">
        <v>3.3340000000000001</v>
      </c>
      <c r="C190" s="36"/>
    </row>
    <row r="191" spans="1:3">
      <c r="A191" s="35">
        <v>38384</v>
      </c>
      <c r="B191" s="36">
        <v>3.3319999999999999</v>
      </c>
      <c r="C191" s="36"/>
    </row>
    <row r="192" spans="1:3">
      <c r="A192" s="35">
        <v>38412</v>
      </c>
      <c r="B192" s="36">
        <v>3.343</v>
      </c>
      <c r="C192" s="36"/>
    </row>
    <row r="193" spans="1:3">
      <c r="A193" s="35">
        <v>38443</v>
      </c>
      <c r="B193" s="36">
        <v>3.3250000000000002</v>
      </c>
      <c r="C193" s="36"/>
    </row>
    <row r="194" spans="1:3">
      <c r="A194" s="35">
        <v>38473</v>
      </c>
      <c r="B194" s="36">
        <v>3.3180000000000001</v>
      </c>
      <c r="C194" s="36"/>
    </row>
    <row r="195" spans="1:3">
      <c r="A195" s="35">
        <v>38504</v>
      </c>
      <c r="B195" s="36">
        <v>3.27</v>
      </c>
      <c r="C195" s="36"/>
    </row>
    <row r="196" spans="1:3">
      <c r="A196" s="35">
        <v>38534</v>
      </c>
      <c r="B196" s="36">
        <v>3.1960000000000002</v>
      </c>
      <c r="C196" s="36"/>
    </row>
    <row r="197" spans="1:3">
      <c r="A197" s="35">
        <v>38565</v>
      </c>
      <c r="B197" s="36">
        <v>3.19</v>
      </c>
      <c r="C197" s="36"/>
    </row>
    <row r="198" spans="1:3">
      <c r="A198" s="35">
        <v>38596</v>
      </c>
      <c r="B198" s="36">
        <v>3.1970000000000001</v>
      </c>
      <c r="C198" s="36"/>
    </row>
    <row r="199" spans="1:3">
      <c r="A199" s="35">
        <v>38626</v>
      </c>
      <c r="B199" s="36">
        <v>3.2250000000000001</v>
      </c>
      <c r="C199" s="36"/>
    </row>
    <row r="200" spans="1:3">
      <c r="A200" s="35">
        <v>38657</v>
      </c>
      <c r="B200" s="36">
        <v>3.2639999999999998</v>
      </c>
      <c r="C200" s="36"/>
    </row>
    <row r="201" spans="1:3">
      <c r="A201" s="35">
        <v>38687</v>
      </c>
      <c r="B201" s="36">
        <v>3.4039999999999999</v>
      </c>
      <c r="C201" s="36">
        <f>AVERAGE(B190:B201)</f>
        <v>3.2831666666666677</v>
      </c>
    </row>
    <row r="202" spans="1:3">
      <c r="A202" s="35">
        <v>38718</v>
      </c>
      <c r="B202" s="36">
        <v>3.5910000000000002</v>
      </c>
      <c r="C202" s="36"/>
    </row>
    <row r="203" spans="1:3">
      <c r="A203" s="35">
        <v>38749</v>
      </c>
      <c r="B203" s="36">
        <v>3.7010000000000001</v>
      </c>
      <c r="C203" s="36"/>
    </row>
    <row r="204" spans="1:3">
      <c r="A204" s="35">
        <v>38777</v>
      </c>
      <c r="B204" s="36">
        <v>3.7559999999999998</v>
      </c>
      <c r="C204" s="36"/>
    </row>
    <row r="205" spans="1:3">
      <c r="A205" s="35">
        <v>38808</v>
      </c>
      <c r="B205" s="36">
        <v>3.8519999999999999</v>
      </c>
      <c r="C205" s="36"/>
    </row>
    <row r="206" spans="1:3">
      <c r="A206" s="35">
        <v>38838</v>
      </c>
      <c r="B206" s="36">
        <v>4.048</v>
      </c>
      <c r="C206" s="36"/>
    </row>
    <row r="207" spans="1:3">
      <c r="A207" s="35">
        <v>38869</v>
      </c>
      <c r="B207" s="36">
        <v>4.1319999999999997</v>
      </c>
      <c r="C207" s="36"/>
    </row>
    <row r="208" spans="1:3">
      <c r="A208" s="35">
        <v>38899</v>
      </c>
      <c r="B208" s="36">
        <v>4.2290000000000001</v>
      </c>
      <c r="C208" s="36"/>
    </row>
    <row r="209" spans="1:3">
      <c r="A209" s="35">
        <v>38930</v>
      </c>
      <c r="B209" s="36">
        <v>4.3550000000000004</v>
      </c>
      <c r="C209" s="36"/>
    </row>
    <row r="210" spans="1:3">
      <c r="A210" s="35">
        <v>38961</v>
      </c>
      <c r="B210" s="36">
        <v>4.4509999999999996</v>
      </c>
      <c r="C210" s="36"/>
    </row>
    <row r="211" spans="1:3">
      <c r="A211" s="35">
        <v>38991</v>
      </c>
      <c r="B211" s="36">
        <v>4.5620000000000003</v>
      </c>
      <c r="C211" s="36"/>
    </row>
    <row r="212" spans="1:3">
      <c r="A212" s="35">
        <v>39022</v>
      </c>
      <c r="B212" s="36">
        <v>4.6449999999999996</v>
      </c>
      <c r="C212" s="36"/>
    </row>
    <row r="213" spans="1:3">
      <c r="A213" s="35">
        <v>39052</v>
      </c>
      <c r="B213" s="36">
        <v>4.7530000000000001</v>
      </c>
      <c r="C213" s="36">
        <f>AVERAGE(B202:B213)</f>
        <v>4.1729166666666657</v>
      </c>
    </row>
    <row r="214" spans="1:3">
      <c r="A214" s="35">
        <v>39083</v>
      </c>
      <c r="B214" s="36">
        <v>4.8109999999999999</v>
      </c>
      <c r="C214" s="36"/>
    </row>
    <row r="215" spans="1:3">
      <c r="A215" s="35">
        <v>39114</v>
      </c>
      <c r="B215" s="36">
        <v>4.8899999999999997</v>
      </c>
      <c r="C215" s="36"/>
    </row>
    <row r="216" spans="1:3">
      <c r="A216" s="35">
        <v>39142</v>
      </c>
      <c r="B216" s="36">
        <v>4.9749999999999996</v>
      </c>
      <c r="C216" s="36"/>
    </row>
    <row r="217" spans="1:3">
      <c r="A217" s="35">
        <v>39173</v>
      </c>
      <c r="B217" s="36">
        <v>5.008</v>
      </c>
      <c r="C217" s="36"/>
    </row>
    <row r="218" spans="1:3">
      <c r="A218" s="35">
        <v>39203</v>
      </c>
      <c r="B218" s="36">
        <v>5.0919999999999996</v>
      </c>
      <c r="C218" s="36"/>
    </row>
    <row r="219" spans="1:3">
      <c r="A219" s="35">
        <v>39234</v>
      </c>
      <c r="B219" s="36">
        <v>5.19</v>
      </c>
      <c r="C219" s="36"/>
    </row>
    <row r="220" spans="1:3">
      <c r="A220" s="35">
        <v>39264</v>
      </c>
      <c r="B220" s="36">
        <v>5.3259999999999996</v>
      </c>
      <c r="C220" s="36"/>
    </row>
    <row r="221" spans="1:3">
      <c r="A221" s="35">
        <v>39295</v>
      </c>
      <c r="B221" s="36">
        <v>5.4219999999999997</v>
      </c>
      <c r="C221" s="36"/>
    </row>
    <row r="222" spans="1:3">
      <c r="A222" s="35">
        <v>39326</v>
      </c>
      <c r="B222" s="36">
        <v>5.4969999999999999</v>
      </c>
      <c r="C222" s="36"/>
    </row>
    <row r="223" spans="1:3">
      <c r="A223" s="35">
        <v>39356</v>
      </c>
      <c r="B223" s="36">
        <v>5.5510000000000002</v>
      </c>
      <c r="C223" s="36"/>
    </row>
    <row r="224" spans="1:3">
      <c r="A224" s="35">
        <v>39387</v>
      </c>
      <c r="B224" s="36">
        <v>5.585</v>
      </c>
      <c r="C224" s="36"/>
    </row>
    <row r="225" spans="1:3">
      <c r="A225" s="35">
        <v>39417</v>
      </c>
      <c r="B225" s="36">
        <v>5.5620000000000003</v>
      </c>
      <c r="C225" s="36">
        <f>AVERAGE(B214:B225)</f>
        <v>5.2424166666666663</v>
      </c>
    </row>
    <row r="226" spans="1:3">
      <c r="A226" s="35">
        <v>39448</v>
      </c>
      <c r="B226" s="36">
        <v>5.6109999999999998</v>
      </c>
      <c r="C226" s="36"/>
    </row>
    <row r="227" spans="1:3">
      <c r="A227" s="35">
        <v>39479</v>
      </c>
      <c r="B227" s="36">
        <v>5.5819999999999999</v>
      </c>
      <c r="C227" s="36"/>
    </row>
    <row r="228" spans="1:3">
      <c r="A228" s="35">
        <v>39508</v>
      </c>
      <c r="B228" s="36">
        <v>5.4039999999999999</v>
      </c>
      <c r="C228" s="36"/>
    </row>
    <row r="229" spans="1:3">
      <c r="A229" s="35">
        <v>39539</v>
      </c>
      <c r="B229" s="36">
        <v>5.1479999999999997</v>
      </c>
      <c r="C229" s="36"/>
    </row>
    <row r="230" spans="1:3">
      <c r="A230" s="35">
        <v>39569</v>
      </c>
      <c r="B230" s="36">
        <v>5.5869999999999997</v>
      </c>
      <c r="C230" s="36"/>
    </row>
    <row r="231" spans="1:3">
      <c r="A231" s="35">
        <v>39600</v>
      </c>
      <c r="B231" s="36">
        <v>5.7939999999999996</v>
      </c>
      <c r="C231" s="36"/>
    </row>
    <row r="232" spans="1:3">
      <c r="A232" s="35">
        <v>39630</v>
      </c>
      <c r="B232" s="36">
        <v>6.0060000000000002</v>
      </c>
      <c r="C232" s="36"/>
    </row>
    <row r="233" spans="1:3">
      <c r="A233" s="35">
        <v>39661</v>
      </c>
      <c r="B233" s="36">
        <v>6.218</v>
      </c>
      <c r="C233" s="36"/>
    </row>
    <row r="234" spans="1:3">
      <c r="A234" s="35">
        <v>39692</v>
      </c>
      <c r="B234" s="36">
        <v>6.2649999999999997</v>
      </c>
      <c r="C234" s="36"/>
    </row>
    <row r="235" spans="1:3">
      <c r="A235" s="35">
        <v>39722</v>
      </c>
      <c r="B235" s="36">
        <v>6.2530000000000001</v>
      </c>
      <c r="C235" s="36"/>
    </row>
    <row r="236" spans="1:3">
      <c r="A236" s="35">
        <v>39753</v>
      </c>
      <c r="B236" s="36">
        <v>6.258</v>
      </c>
      <c r="C236" s="36"/>
    </row>
    <row r="237" spans="1:3">
      <c r="A237" s="35">
        <v>39783</v>
      </c>
      <c r="B237" s="36">
        <v>5.891</v>
      </c>
      <c r="C237" s="36">
        <f>AVERAGE(B226:B237)</f>
        <v>5.8347499999999997</v>
      </c>
    </row>
    <row r="238" spans="1:3">
      <c r="A238" s="35">
        <v>39814</v>
      </c>
      <c r="B238" s="36">
        <v>4.9829999999999997</v>
      </c>
      <c r="C238" s="36"/>
    </row>
    <row r="239" spans="1:3">
      <c r="A239" s="35">
        <v>39845</v>
      </c>
      <c r="B239" s="36">
        <v>4.3239999999999998</v>
      </c>
      <c r="C239" s="36"/>
    </row>
    <row r="240" spans="1:3">
      <c r="A240" s="35">
        <v>39873</v>
      </c>
      <c r="B240" s="36">
        <v>3.8210000000000002</v>
      </c>
      <c r="C240" s="36"/>
    </row>
    <row r="241" spans="1:3">
      <c r="A241" s="35">
        <v>39904</v>
      </c>
      <c r="B241" s="36">
        <v>3.573</v>
      </c>
      <c r="C241" s="36"/>
    </row>
    <row r="242" spans="1:3">
      <c r="A242" s="35">
        <v>39934</v>
      </c>
      <c r="B242" s="36">
        <v>3.411</v>
      </c>
      <c r="C242" s="36"/>
    </row>
    <row r="243" spans="1:3">
      <c r="A243" s="35">
        <v>39965</v>
      </c>
      <c r="B243" s="36">
        <v>3.294</v>
      </c>
      <c r="C243" s="36"/>
    </row>
    <row r="244" spans="1:3">
      <c r="A244" s="35">
        <v>39995</v>
      </c>
      <c r="B244" s="36">
        <v>3.1869999999999998</v>
      </c>
      <c r="C244" s="36"/>
    </row>
    <row r="245" spans="1:3">
      <c r="A245" s="35">
        <v>40026</v>
      </c>
      <c r="B245" s="36">
        <v>3.0840000000000001</v>
      </c>
      <c r="C245" s="36"/>
    </row>
    <row r="246" spans="1:3">
      <c r="A246" s="35">
        <v>40057</v>
      </c>
      <c r="B246" s="36">
        <v>2.99</v>
      </c>
      <c r="C246" s="36"/>
    </row>
    <row r="247" spans="1:3">
      <c r="A247" s="35">
        <v>40087</v>
      </c>
      <c r="B247" s="36">
        <v>2.9209999999999998</v>
      </c>
      <c r="C247" s="36"/>
    </row>
    <row r="248" spans="1:3">
      <c r="A248" s="35">
        <v>40118</v>
      </c>
      <c r="B248" s="36">
        <v>2.859</v>
      </c>
      <c r="C248" s="36"/>
    </row>
    <row r="249" spans="1:3">
      <c r="A249" s="35">
        <v>40148</v>
      </c>
      <c r="B249" s="36">
        <v>2.819</v>
      </c>
      <c r="C249" s="36">
        <f>AVERAGE(B238:B249)</f>
        <v>3.4388333333333336</v>
      </c>
    </row>
    <row r="250" spans="1:3">
      <c r="A250" s="35">
        <v>40179</v>
      </c>
      <c r="B250" s="36">
        <v>2.81</v>
      </c>
      <c r="C250" s="36"/>
    </row>
    <row r="251" spans="1:3">
      <c r="A251" s="35">
        <v>40210</v>
      </c>
      <c r="B251" s="36">
        <v>2.8130000000000002</v>
      </c>
      <c r="C251" s="36"/>
    </row>
    <row r="252" spans="1:3">
      <c r="A252" s="35">
        <v>40238</v>
      </c>
      <c r="B252" s="36">
        <v>2.78</v>
      </c>
      <c r="C252" s="36"/>
    </row>
    <row r="253" spans="1:3">
      <c r="A253" s="35">
        <v>40269</v>
      </c>
      <c r="B253" s="36">
        <v>2.786</v>
      </c>
      <c r="C253" s="36"/>
    </row>
    <row r="254" spans="1:3">
      <c r="A254" s="35">
        <v>40299</v>
      </c>
      <c r="B254" s="36">
        <v>2.6739999999999999</v>
      </c>
      <c r="C254" s="36"/>
    </row>
    <row r="255" spans="1:3">
      <c r="A255" s="35">
        <v>40330</v>
      </c>
      <c r="B255" s="36">
        <v>2.7090000000000001</v>
      </c>
      <c r="C255" s="36"/>
    </row>
    <row r="256" spans="1:3">
      <c r="A256" s="35">
        <v>40360</v>
      </c>
      <c r="B256" s="36">
        <v>2.7050000000000001</v>
      </c>
      <c r="C256" s="36"/>
    </row>
    <row r="257" spans="1:3">
      <c r="A257" s="35">
        <v>40391</v>
      </c>
      <c r="B257" s="36">
        <v>2.766</v>
      </c>
      <c r="C257" s="36"/>
    </row>
    <row r="258" spans="1:3">
      <c r="A258" s="35">
        <v>40422</v>
      </c>
      <c r="B258" s="36">
        <v>2.7989999999999999</v>
      </c>
      <c r="C258" s="36"/>
    </row>
    <row r="259" spans="1:3">
      <c r="A259" s="35">
        <v>40452</v>
      </c>
      <c r="B259" s="36">
        <v>2.7949999999999999</v>
      </c>
      <c r="C259" s="36"/>
    </row>
    <row r="260" spans="1:3">
      <c r="A260" s="35">
        <v>40483</v>
      </c>
      <c r="B260" s="36">
        <v>2.8250000000000002</v>
      </c>
      <c r="C260" s="36"/>
    </row>
    <row r="261" spans="1:3">
      <c r="A261" s="35">
        <v>40513</v>
      </c>
      <c r="B261" s="36">
        <v>2.774</v>
      </c>
      <c r="C261" s="36">
        <f>AVERAGE(B250:B261)</f>
        <v>2.7696666666666663</v>
      </c>
    </row>
    <row r="262" spans="1:3">
      <c r="A262" s="35">
        <v>40544</v>
      </c>
      <c r="B262" s="36">
        <v>2.9180000000000001</v>
      </c>
      <c r="C262" s="36"/>
    </row>
    <row r="263" spans="1:3">
      <c r="A263" s="35">
        <v>40575</v>
      </c>
      <c r="B263" s="36">
        <v>2.9620000000000002</v>
      </c>
      <c r="C263" s="36"/>
    </row>
    <row r="264" spans="1:3">
      <c r="A264" s="35">
        <v>40603</v>
      </c>
      <c r="B264" s="36">
        <v>3.12</v>
      </c>
      <c r="C264" s="36"/>
    </row>
    <row r="265" spans="1:3">
      <c r="A265" s="35">
        <v>40634</v>
      </c>
      <c r="B265" s="36">
        <v>3.226</v>
      </c>
      <c r="C265" s="36"/>
    </row>
    <row r="266" spans="1:3">
      <c r="A266" s="35">
        <v>40664</v>
      </c>
      <c r="B266" s="36">
        <v>3.355</v>
      </c>
      <c r="C266" s="36"/>
    </row>
    <row r="267" spans="1:3">
      <c r="A267" s="35">
        <v>40695</v>
      </c>
      <c r="B267" s="36">
        <v>3.4580000000000002</v>
      </c>
      <c r="C267" s="36"/>
    </row>
    <row r="268" spans="1:3">
      <c r="A268" s="35">
        <v>40725</v>
      </c>
      <c r="B268" s="36">
        <v>3.54</v>
      </c>
      <c r="C268" s="36"/>
    </row>
    <row r="269" spans="1:3">
      <c r="A269" s="35">
        <v>40756</v>
      </c>
      <c r="B269" s="36">
        <v>3.5329999999999999</v>
      </c>
      <c r="C269" s="36"/>
    </row>
    <row r="270" spans="1:3">
      <c r="A270" s="35">
        <v>40787</v>
      </c>
      <c r="B270" s="36">
        <v>3.57</v>
      </c>
      <c r="C270" s="36"/>
    </row>
    <row r="271" spans="1:3">
      <c r="A271" s="35">
        <v>40817</v>
      </c>
      <c r="B271" s="36">
        <v>3.5859999999999999</v>
      </c>
      <c r="C271" s="36"/>
    </row>
    <row r="272" spans="1:3">
      <c r="A272" s="35">
        <v>40848</v>
      </c>
      <c r="B272" s="36">
        <v>3.6960000000000002</v>
      </c>
      <c r="C272" s="36"/>
    </row>
    <row r="273" spans="1:3">
      <c r="A273" s="35">
        <v>40878</v>
      </c>
      <c r="B273" s="36">
        <v>3.6259999999999999</v>
      </c>
      <c r="C273" s="36">
        <f>AVERAGE(B262:B273)</f>
        <v>3.3824999999999998</v>
      </c>
    </row>
    <row r="274" spans="1:3">
      <c r="A274" s="35">
        <v>40909</v>
      </c>
      <c r="B274" s="36">
        <v>3.7160000000000002</v>
      </c>
      <c r="C274" s="36"/>
    </row>
    <row r="275" spans="1:3">
      <c r="A275" s="35">
        <v>40940</v>
      </c>
      <c r="B275" s="36">
        <v>3.7370000000000001</v>
      </c>
      <c r="C275" s="36"/>
    </row>
    <row r="276" spans="1:3">
      <c r="A276" s="35">
        <v>40969</v>
      </c>
      <c r="B276" s="36">
        <v>3.6240000000000001</v>
      </c>
      <c r="C276" s="36"/>
    </row>
    <row r="277" spans="1:3">
      <c r="A277" s="35">
        <v>41000</v>
      </c>
      <c r="B277" s="36">
        <v>3.617</v>
      </c>
      <c r="C277" s="36"/>
    </row>
    <row r="278" spans="1:3">
      <c r="A278" s="35">
        <v>41030</v>
      </c>
      <c r="B278" s="36">
        <v>3.4529999999999998</v>
      </c>
      <c r="C278" s="36"/>
    </row>
    <row r="279" spans="1:3">
      <c r="A279" s="35">
        <v>41061</v>
      </c>
      <c r="B279" s="36">
        <v>3.4809999999999999</v>
      </c>
      <c r="C279" s="36"/>
    </row>
    <row r="280" spans="1:3">
      <c r="A280" s="35">
        <v>41091</v>
      </c>
      <c r="B280" s="36">
        <v>3.488</v>
      </c>
      <c r="C280" s="36"/>
    </row>
    <row r="281" spans="1:3">
      <c r="A281" s="35">
        <v>41122</v>
      </c>
      <c r="B281" s="36">
        <v>3.43</v>
      </c>
      <c r="C281" s="36"/>
    </row>
    <row r="282" spans="1:3">
      <c r="A282" s="35">
        <v>41153</v>
      </c>
      <c r="B282" s="36">
        <v>3.347</v>
      </c>
      <c r="C282" s="36"/>
    </row>
    <row r="283" spans="1:3">
      <c r="A283" s="35">
        <v>41183</v>
      </c>
      <c r="B283" s="36">
        <v>3.0779999999999998</v>
      </c>
      <c r="C283" s="36"/>
    </row>
    <row r="284" spans="1:3">
      <c r="A284" s="35">
        <v>41214</v>
      </c>
      <c r="B284" s="36">
        <v>2.992</v>
      </c>
      <c r="C284" s="36"/>
    </row>
    <row r="285" spans="1:3">
      <c r="A285" s="35">
        <v>41244</v>
      </c>
      <c r="B285" s="36">
        <v>3.0230000000000001</v>
      </c>
      <c r="C285" s="36">
        <f>AVERAGE(B274:B285)</f>
        <v>3.4155000000000002</v>
      </c>
    </row>
    <row r="286" spans="1:3">
      <c r="A286" s="35">
        <v>41275</v>
      </c>
      <c r="B286" s="36">
        <v>3.2160000000000002</v>
      </c>
      <c r="C286" s="36"/>
    </row>
    <row r="287" spans="1:3">
      <c r="A287" s="35">
        <v>41306</v>
      </c>
      <c r="B287" s="36">
        <v>3.2189999999999999</v>
      </c>
      <c r="C287" s="36"/>
    </row>
    <row r="288" spans="1:3">
      <c r="A288" s="35">
        <v>41334</v>
      </c>
      <c r="B288" s="36">
        <v>3.415</v>
      </c>
      <c r="C288" s="36"/>
    </row>
    <row r="289" spans="1:3">
      <c r="A289" s="35">
        <v>41365</v>
      </c>
      <c r="B289" s="36">
        <v>3.3780000000000001</v>
      </c>
      <c r="C289" s="36"/>
    </row>
    <row r="290" spans="1:3">
      <c r="A290" s="35">
        <v>41395</v>
      </c>
      <c r="B290" s="36">
        <v>3.331</v>
      </c>
      <c r="C290" s="36"/>
    </row>
    <row r="291" spans="1:3">
      <c r="A291" s="35">
        <v>41426</v>
      </c>
      <c r="B291" s="36">
        <v>3.363</v>
      </c>
      <c r="C291" s="36"/>
    </row>
    <row r="292" spans="1:3">
      <c r="A292" s="35">
        <v>41456</v>
      </c>
      <c r="B292" s="36">
        <v>3.4380000000000002</v>
      </c>
      <c r="C292" s="36"/>
    </row>
    <row r="293" spans="1:3">
      <c r="A293" s="35">
        <v>41487</v>
      </c>
      <c r="B293" s="36">
        <v>3.4740000000000002</v>
      </c>
      <c r="C293" s="36"/>
    </row>
    <row r="294" spans="1:3">
      <c r="A294" s="35">
        <v>41518</v>
      </c>
      <c r="B294" s="36">
        <v>3.4670000000000001</v>
      </c>
      <c r="C294" s="36"/>
    </row>
    <row r="295" spans="1:3">
      <c r="A295" s="35">
        <v>41548</v>
      </c>
      <c r="B295" s="36">
        <v>3.2519999999999998</v>
      </c>
      <c r="C295" s="36"/>
    </row>
    <row r="296" spans="1:3">
      <c r="A296" s="35">
        <v>41579</v>
      </c>
      <c r="B296" s="36">
        <v>3.3929999999999998</v>
      </c>
      <c r="C296" s="36"/>
    </row>
    <row r="297" spans="1:3">
      <c r="A297" s="35">
        <v>41609</v>
      </c>
      <c r="B297" s="36">
        <v>3.2869999999999999</v>
      </c>
      <c r="C297" s="36">
        <f>AVERAGE(B286:B297)</f>
        <v>3.3527499999999999</v>
      </c>
    </row>
    <row r="298" spans="1:3">
      <c r="A298" s="35">
        <v>41640</v>
      </c>
      <c r="B298" s="36">
        <v>3.274</v>
      </c>
      <c r="C298" s="36"/>
    </row>
    <row r="299" spans="1:3">
      <c r="A299" s="35">
        <v>41671</v>
      </c>
      <c r="B299" s="36">
        <v>3.1989999999999998</v>
      </c>
      <c r="C299" s="36"/>
    </row>
    <row r="300" spans="1:3">
      <c r="A300" s="35">
        <v>41699</v>
      </c>
      <c r="B300" s="36">
        <v>3.177</v>
      </c>
      <c r="C300" s="36"/>
    </row>
    <row r="301" spans="1:3">
      <c r="A301" s="35">
        <v>41730</v>
      </c>
      <c r="B301" s="36">
        <v>3.181</v>
      </c>
      <c r="C301" s="36"/>
    </row>
    <row r="302" spans="1:3">
      <c r="A302" s="35">
        <v>41760</v>
      </c>
      <c r="B302" s="36">
        <v>3.1640000000000001</v>
      </c>
      <c r="C302" s="36"/>
    </row>
    <row r="303" spans="1:3">
      <c r="A303" s="35">
        <v>41791</v>
      </c>
      <c r="B303" s="36">
        <v>3.0640000000000001</v>
      </c>
      <c r="C303" s="36"/>
    </row>
    <row r="304" spans="1:3">
      <c r="A304" s="35">
        <v>41821</v>
      </c>
      <c r="B304" s="36">
        <v>3.0329999999999999</v>
      </c>
      <c r="C304" s="36"/>
    </row>
    <row r="305" spans="1:3">
      <c r="A305" s="35">
        <v>41852</v>
      </c>
      <c r="B305" s="36">
        <v>3.0209999999999999</v>
      </c>
      <c r="C305" s="36"/>
    </row>
    <row r="306" spans="1:3">
      <c r="A306" s="35">
        <v>41883</v>
      </c>
      <c r="B306" s="36">
        <v>2.9489999999999998</v>
      </c>
      <c r="C306" s="36"/>
    </row>
    <row r="307" spans="1:3">
      <c r="A307" s="35">
        <v>41913</v>
      </c>
      <c r="B307" s="36">
        <v>2.819</v>
      </c>
      <c r="C307" s="36"/>
    </row>
    <row r="308" spans="1:3">
      <c r="A308" s="35">
        <v>41944</v>
      </c>
      <c r="B308" s="36">
        <v>2.6059999999999999</v>
      </c>
      <c r="C308" s="36"/>
    </row>
    <row r="309" spans="1:3">
      <c r="A309" s="35">
        <v>41974</v>
      </c>
      <c r="B309" s="36">
        <v>2.5569999999999999</v>
      </c>
      <c r="C309" s="36">
        <f>AVERAGE(B298:B309)</f>
        <v>3.0036666666666663</v>
      </c>
    </row>
    <row r="310" spans="1:3">
      <c r="A310" s="35">
        <v>42005</v>
      </c>
      <c r="B310" s="36">
        <v>2.4359999999999999</v>
      </c>
      <c r="C310" s="36"/>
    </row>
    <row r="311" spans="1:3">
      <c r="A311" s="35">
        <v>42036</v>
      </c>
      <c r="B311" s="36">
        <v>2.4569999999999999</v>
      </c>
      <c r="C311" s="36"/>
    </row>
    <row r="312" spans="1:3">
      <c r="A312" s="35">
        <v>42064</v>
      </c>
      <c r="B312" s="36">
        <v>2.3239999999999998</v>
      </c>
      <c r="C312" s="36"/>
    </row>
    <row r="313" spans="1:3">
      <c r="A313" s="35">
        <v>42095</v>
      </c>
      <c r="B313" s="36">
        <v>2.2509999999999999</v>
      </c>
      <c r="C313" s="36"/>
    </row>
    <row r="314" spans="1:3">
      <c r="A314" s="35">
        <v>42125</v>
      </c>
      <c r="B314" s="36">
        <v>2.1560000000000001</v>
      </c>
      <c r="C314" s="36"/>
    </row>
    <row r="315" spans="1:3">
      <c r="A315" s="35">
        <v>42156</v>
      </c>
      <c r="B315" s="36">
        <v>2.161</v>
      </c>
      <c r="C315" s="36"/>
    </row>
    <row r="316" spans="1:3">
      <c r="A316" s="35">
        <v>42186</v>
      </c>
      <c r="B316" s="36">
        <v>2.1520000000000001</v>
      </c>
      <c r="C316" s="36"/>
    </row>
    <row r="317" spans="1:3">
      <c r="A317" s="35">
        <v>42217</v>
      </c>
      <c r="B317" s="36">
        <v>2.1819999999999999</v>
      </c>
      <c r="C317" s="36"/>
    </row>
    <row r="318" spans="1:3">
      <c r="A318" s="35">
        <v>42248</v>
      </c>
      <c r="B318" s="36">
        <v>2.117</v>
      </c>
      <c r="C318" s="36"/>
    </row>
    <row r="319" spans="1:3">
      <c r="A319" s="35">
        <v>42278</v>
      </c>
      <c r="B319" s="36">
        <v>2.1269999999999998</v>
      </c>
      <c r="C319" s="36"/>
    </row>
    <row r="320" spans="1:3">
      <c r="A320" s="35">
        <v>42309</v>
      </c>
      <c r="B320" s="36">
        <v>2.1320000000000001</v>
      </c>
      <c r="C320" s="36"/>
    </row>
    <row r="321" spans="1:3">
      <c r="A321" s="35">
        <v>42339</v>
      </c>
      <c r="B321" s="36">
        <v>2.0539999999999998</v>
      </c>
      <c r="C321" s="36">
        <f>AVERAGE(B310:B321)</f>
        <v>2.2124166666666665</v>
      </c>
    </row>
    <row r="322" spans="1:3">
      <c r="A322" s="35">
        <v>42370</v>
      </c>
      <c r="B322" s="36">
        <v>2.0139999999999998</v>
      </c>
      <c r="C322" s="36"/>
    </row>
    <row r="323" spans="1:3">
      <c r="A323" s="35">
        <v>42401</v>
      </c>
      <c r="B323" s="36">
        <v>2.0070000000000001</v>
      </c>
      <c r="C323" s="36"/>
    </row>
    <row r="324" spans="1:3">
      <c r="A324" s="35">
        <v>42430</v>
      </c>
      <c r="B324" s="36">
        <v>1.919</v>
      </c>
      <c r="C324" s="36"/>
    </row>
    <row r="325" spans="1:3">
      <c r="A325" s="35">
        <v>42461</v>
      </c>
      <c r="B325" s="36">
        <v>2.0299999999999998</v>
      </c>
      <c r="C325" s="36"/>
    </row>
    <row r="326" spans="1:3">
      <c r="A326" s="35">
        <v>42491</v>
      </c>
      <c r="B326" s="36">
        <v>1.89</v>
      </c>
      <c r="C326" s="36"/>
    </row>
    <row r="327" spans="1:3">
      <c r="A327" s="35">
        <v>42522</v>
      </c>
      <c r="B327" s="36">
        <v>1.97</v>
      </c>
      <c r="C327" s="36"/>
    </row>
    <row r="328" spans="1:3">
      <c r="A328" s="35">
        <v>42552</v>
      </c>
      <c r="B328" s="36">
        <v>2.0070000000000001</v>
      </c>
      <c r="C328" s="36"/>
    </row>
    <row r="329" spans="1:3">
      <c r="A329" s="35">
        <v>42583</v>
      </c>
      <c r="B329" s="36">
        <v>1.9570000000000001</v>
      </c>
      <c r="C329" s="36"/>
    </row>
    <row r="330" spans="1:3">
      <c r="A330" s="35">
        <v>42614</v>
      </c>
      <c r="B330" s="36">
        <v>1.903</v>
      </c>
      <c r="C330" s="36"/>
    </row>
    <row r="331" spans="1:3">
      <c r="A331" s="35">
        <v>42644</v>
      </c>
      <c r="B331" s="36">
        <v>1.921</v>
      </c>
      <c r="C331" s="36"/>
    </row>
    <row r="332" spans="1:3">
      <c r="A332" s="35">
        <v>42675</v>
      </c>
      <c r="B332" s="36">
        <v>1.9359999999999999</v>
      </c>
      <c r="C332" s="36"/>
    </row>
    <row r="333" spans="1:3">
      <c r="A333" s="35">
        <v>42705</v>
      </c>
      <c r="B333" s="36">
        <v>1.8740000000000001</v>
      </c>
      <c r="C333" s="36">
        <f>AVERAGE(B322:B333)</f>
        <v>1.952333333333333</v>
      </c>
    </row>
    <row r="334" spans="1:3">
      <c r="A334" s="35">
        <v>42736</v>
      </c>
      <c r="B334" s="36">
        <v>1.9279999999999999</v>
      </c>
      <c r="C334" s="36"/>
    </row>
    <row r="335" spans="1:3">
      <c r="A335" s="35">
        <v>42767</v>
      </c>
      <c r="B335" s="36">
        <v>1.881</v>
      </c>
      <c r="C335" s="36"/>
    </row>
    <row r="336" spans="1:3">
      <c r="A336" s="35">
        <v>42795</v>
      </c>
      <c r="B336" s="36">
        <v>1.879</v>
      </c>
      <c r="C336" s="36"/>
    </row>
    <row r="337" spans="1:3">
      <c r="A337" s="35">
        <v>42826</v>
      </c>
      <c r="B337" s="36">
        <v>1.9059999999999999</v>
      </c>
      <c r="C337" s="36"/>
    </row>
    <row r="338" spans="1:3">
      <c r="A338" s="35">
        <v>42856</v>
      </c>
      <c r="B338" s="36">
        <v>1.9470000000000001</v>
      </c>
      <c r="C338" s="36"/>
    </row>
    <row r="339" spans="1:3">
      <c r="A339" s="35">
        <v>42887</v>
      </c>
      <c r="B339" s="36">
        <v>1.913</v>
      </c>
      <c r="C339" s="36"/>
    </row>
    <row r="340" spans="1:3">
      <c r="A340" s="35">
        <v>42917</v>
      </c>
      <c r="B340" s="36">
        <v>1.929</v>
      </c>
      <c r="C340" s="36"/>
    </row>
    <row r="341" spans="1:3">
      <c r="A341" s="35">
        <v>42948</v>
      </c>
      <c r="B341" s="36">
        <v>1.9530000000000001</v>
      </c>
      <c r="C341" s="36"/>
    </row>
    <row r="342" spans="1:3">
      <c r="A342" s="35">
        <v>42979</v>
      </c>
      <c r="B342" s="36">
        <v>1.873</v>
      </c>
      <c r="C342" s="36"/>
    </row>
    <row r="343" spans="1:3">
      <c r="A343" s="35">
        <v>43009</v>
      </c>
      <c r="B343" s="36">
        <v>1.9039999999999999</v>
      </c>
      <c r="C343" s="36"/>
    </row>
    <row r="344" spans="1:3">
      <c r="A344" s="35">
        <v>43040</v>
      </c>
      <c r="B344" s="36">
        <v>1.91</v>
      </c>
      <c r="C344" s="36"/>
    </row>
    <row r="345" spans="1:3">
      <c r="A345" s="35">
        <v>43070</v>
      </c>
      <c r="B345" s="36">
        <v>1.9019999999999999</v>
      </c>
      <c r="C345" s="36">
        <f>AVERAGE(B334:B345)</f>
        <v>1.9104166666666667</v>
      </c>
    </row>
    <row r="346" spans="1:3">
      <c r="A346" s="35">
        <v>43101</v>
      </c>
      <c r="B346" s="36">
        <v>1.9379999999999999</v>
      </c>
      <c r="C346" s="36"/>
    </row>
    <row r="347" spans="1:3">
      <c r="A347" s="35">
        <v>43132</v>
      </c>
      <c r="B347" s="36">
        <v>1.9</v>
      </c>
      <c r="C347" s="36"/>
    </row>
    <row r="348" spans="1:3">
      <c r="A348" s="35">
        <v>43160</v>
      </c>
      <c r="B348" s="36">
        <v>1.895</v>
      </c>
      <c r="C348" s="36"/>
    </row>
    <row r="349" spans="1:3">
      <c r="A349" s="35">
        <v>43191</v>
      </c>
      <c r="B349" s="36">
        <v>1.905</v>
      </c>
      <c r="C349" s="36"/>
    </row>
    <row r="350" spans="1:3">
      <c r="A350" s="35">
        <v>43221</v>
      </c>
      <c r="B350" s="36">
        <v>1.8919999999999999</v>
      </c>
      <c r="C350" s="36"/>
    </row>
    <row r="351" spans="1:3">
      <c r="A351" s="35">
        <v>43252</v>
      </c>
      <c r="B351" s="36">
        <v>1.8620000000000001</v>
      </c>
    </row>
    <row r="352" spans="1:3">
      <c r="A352" s="35">
        <v>43282</v>
      </c>
      <c r="B352" s="36">
        <v>1.8540000000000001</v>
      </c>
    </row>
    <row r="353" spans="1:5">
      <c r="A353" s="35">
        <v>43313</v>
      </c>
      <c r="B353" s="36">
        <v>1.9319999999999999</v>
      </c>
    </row>
    <row r="354" spans="1:5">
      <c r="A354" s="35">
        <v>43344</v>
      </c>
      <c r="B354" s="36">
        <v>1.891</v>
      </c>
    </row>
    <row r="355" spans="1:5">
      <c r="A355" s="35">
        <v>43374</v>
      </c>
      <c r="B355" s="36">
        <v>1.9319999999999999</v>
      </c>
    </row>
    <row r="356" spans="1:5">
      <c r="A356" s="35">
        <v>43405</v>
      </c>
      <c r="B356" s="36">
        <v>2.0089999999999999</v>
      </c>
    </row>
    <row r="357" spans="1:5">
      <c r="A357" s="35">
        <v>43435</v>
      </c>
      <c r="B357" s="36">
        <v>2.0369999999999999</v>
      </c>
      <c r="C357" s="36">
        <f>AVERAGE(B346:B357)</f>
        <v>1.9205833333333333</v>
      </c>
    </row>
    <row r="358" spans="1:5" ht="15">
      <c r="A358" s="35">
        <v>43466</v>
      </c>
      <c r="B358" s="28">
        <v>2.0219999999999998</v>
      </c>
      <c r="E358" s="39"/>
    </row>
    <row r="359" spans="1:5" ht="15">
      <c r="A359" s="35">
        <v>43497</v>
      </c>
      <c r="B359" s="28">
        <v>2.056</v>
      </c>
      <c r="E359" s="39"/>
    </row>
    <row r="360" spans="1:5" ht="15">
      <c r="A360" s="35">
        <v>43525</v>
      </c>
      <c r="B360" s="28">
        <v>2.0390000000000001</v>
      </c>
      <c r="E360" s="39"/>
    </row>
    <row r="361" spans="1:5" ht="15">
      <c r="A361" s="35">
        <v>43556</v>
      </c>
      <c r="B361" s="28">
        <v>2.0169999999999999</v>
      </c>
      <c r="E361" s="39"/>
    </row>
    <row r="362" spans="1:5" ht="15">
      <c r="A362" s="35">
        <v>43586</v>
      </c>
      <c r="B362" s="28">
        <v>2.052</v>
      </c>
      <c r="E362" s="39"/>
    </row>
    <row r="363" spans="1:5" ht="15">
      <c r="A363" s="35">
        <v>43617</v>
      </c>
      <c r="B363" s="28">
        <v>2.0409999999999999</v>
      </c>
      <c r="E363" s="39"/>
    </row>
    <row r="364" spans="1:5" ht="15">
      <c r="A364" s="35">
        <v>43647</v>
      </c>
      <c r="B364" s="28">
        <v>1.8360000000000001</v>
      </c>
      <c r="E364" s="39"/>
    </row>
    <row r="365" spans="1:5" ht="15">
      <c r="A365" s="35">
        <v>43678</v>
      </c>
      <c r="B365" s="28">
        <v>1.913</v>
      </c>
      <c r="E365" s="39"/>
    </row>
    <row r="366" spans="1:5" ht="15">
      <c r="A366" s="35">
        <v>43709</v>
      </c>
      <c r="B366" s="28">
        <v>1.825</v>
      </c>
      <c r="E366" s="39"/>
    </row>
    <row r="367" spans="1:5" ht="15">
      <c r="A367" s="35">
        <v>43739</v>
      </c>
      <c r="B367" s="28">
        <v>1.806</v>
      </c>
      <c r="E367" s="39"/>
    </row>
    <row r="368" spans="1:5" ht="15">
      <c r="A368" s="35">
        <v>43770</v>
      </c>
      <c r="B368" s="28">
        <v>1.8029999999999999</v>
      </c>
      <c r="E368" s="39"/>
    </row>
    <row r="369" spans="1:5" ht="15">
      <c r="A369" s="35">
        <v>43800</v>
      </c>
      <c r="B369" s="28">
        <v>1.8069999999999999</v>
      </c>
      <c r="C369" s="40">
        <f>AVERAGE(B358:B369)</f>
        <v>1.93475</v>
      </c>
      <c r="E369" s="39"/>
    </row>
    <row r="370" spans="1:5">
      <c r="A370" s="35">
        <v>43831</v>
      </c>
      <c r="B370" s="28">
        <v>1.825</v>
      </c>
    </row>
    <row r="371" spans="1:5">
      <c r="A371" s="35">
        <v>43862</v>
      </c>
      <c r="B371" s="28">
        <v>1.8160000000000001</v>
      </c>
    </row>
    <row r="372" spans="1:5">
      <c r="A372" s="35">
        <v>43891</v>
      </c>
      <c r="B372" s="28">
        <v>1.7649999999999999</v>
      </c>
    </row>
    <row r="373" spans="1:5">
      <c r="A373" s="35">
        <v>43922</v>
      </c>
      <c r="B373" s="28">
        <v>1.754</v>
      </c>
    </row>
    <row r="374" spans="1:5">
      <c r="A374" s="35">
        <v>43952</v>
      </c>
      <c r="B374" s="28">
        <v>1.7450000000000001</v>
      </c>
    </row>
    <row r="375" spans="1:5">
      <c r="A375" s="35">
        <v>43983</v>
      </c>
      <c r="B375" s="28">
        <v>1.744</v>
      </c>
    </row>
    <row r="376" spans="1:5">
      <c r="A376" s="35">
        <v>44013</v>
      </c>
      <c r="B376" s="28">
        <v>1.7450000000000001</v>
      </c>
    </row>
    <row r="377" spans="1:5">
      <c r="A377" s="35">
        <v>44044</v>
      </c>
      <c r="B377" s="28">
        <v>1.7430000000000001</v>
      </c>
    </row>
    <row r="378" spans="1:5">
      <c r="A378" s="35">
        <v>44075</v>
      </c>
      <c r="B378" s="28">
        <v>1.7</v>
      </c>
    </row>
    <row r="379" spans="1:5">
      <c r="A379" s="35">
        <v>44105</v>
      </c>
      <c r="B379" s="28">
        <v>1.663</v>
      </c>
    </row>
    <row r="380" spans="1:5">
      <c r="A380" s="35">
        <v>44136</v>
      </c>
      <c r="B380" s="28">
        <v>1.661</v>
      </c>
    </row>
    <row r="381" spans="1:5">
      <c r="A381" s="35">
        <v>44166</v>
      </c>
      <c r="B381" s="28">
        <v>1.5629999999999999</v>
      </c>
      <c r="C381" s="40">
        <f>AVERAGE(B370:B381)</f>
        <v>1.7270000000000001</v>
      </c>
    </row>
    <row r="382" spans="1:5">
      <c r="A382" s="35">
        <v>44197</v>
      </c>
      <c r="B382" s="28">
        <v>1.5580000000000001</v>
      </c>
    </row>
    <row r="383" spans="1:5">
      <c r="A383" s="35">
        <v>44228</v>
      </c>
      <c r="B383" s="28">
        <v>1.5649999999999999</v>
      </c>
    </row>
    <row r="384" spans="1:5">
      <c r="A384" s="35">
        <v>44256</v>
      </c>
      <c r="B384" s="28">
        <v>1.571</v>
      </c>
    </row>
  </sheetData>
  <mergeCells count="2">
    <mergeCell ref="A1:C1"/>
    <mergeCell ref="A16:C17"/>
  </mergeCells>
  <printOptions horizontalCentered="1" verticalCentered="1"/>
  <pageMargins left="0.75" right="0.75" top="1.39375" bottom="1.393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CCFF"/>
    <pageSetUpPr fitToPage="1"/>
  </sheetPr>
  <dimension ref="A1:AMJ22"/>
  <sheetViews>
    <sheetView zoomScaleNormal="100" workbookViewId="0">
      <pane xSplit="1" topLeftCell="B1" activePane="topRight" state="frozen"/>
      <selection pane="topRight" sqref="A1:X1"/>
    </sheetView>
  </sheetViews>
  <sheetFormatPr baseColWidth="10" defaultColWidth="9.5" defaultRowHeight="14.25"/>
  <cols>
    <col min="1" max="1" width="19" style="3" customWidth="1"/>
    <col min="2" max="11" width="10.5" style="41" customWidth="1"/>
    <col min="12" max="12" width="10.875" style="41" customWidth="1"/>
    <col min="13" max="13" width="7.625" style="41" customWidth="1"/>
    <col min="14" max="14" width="9.875" style="3" customWidth="1"/>
    <col min="15" max="1024" width="9.5" style="3"/>
  </cols>
  <sheetData>
    <row r="1" spans="1:1023" s="43" customFormat="1" ht="21.7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42"/>
      <c r="Z1" s="42"/>
      <c r="AA1" s="42"/>
      <c r="AB1" s="42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AMD1" s="37"/>
      <c r="AME1" s="37"/>
      <c r="AMF1" s="37"/>
      <c r="AMG1" s="37"/>
      <c r="AMH1" s="37"/>
      <c r="AMI1" s="37"/>
    </row>
    <row r="2" spans="1:1023">
      <c r="A2" s="99"/>
      <c r="B2" s="100">
        <v>2016</v>
      </c>
      <c r="C2" s="100"/>
      <c r="D2" s="100"/>
      <c r="E2" s="100"/>
      <c r="F2" s="100"/>
      <c r="G2" s="100">
        <v>2017</v>
      </c>
      <c r="H2" s="100"/>
      <c r="I2" s="100"/>
      <c r="J2" s="100"/>
      <c r="K2" s="100"/>
      <c r="L2" s="100">
        <v>2018</v>
      </c>
      <c r="M2" s="100"/>
      <c r="N2" s="100"/>
      <c r="O2" s="100"/>
      <c r="P2" s="100"/>
      <c r="Q2" s="100">
        <v>2019</v>
      </c>
      <c r="R2" s="100"/>
      <c r="S2" s="100"/>
      <c r="T2" s="100"/>
      <c r="U2" s="100"/>
      <c r="V2" s="101">
        <v>2020</v>
      </c>
      <c r="W2" s="101"/>
      <c r="X2" s="101"/>
      <c r="Y2" s="101"/>
      <c r="Z2" s="101"/>
      <c r="AA2" s="101"/>
      <c r="AB2" s="101"/>
    </row>
    <row r="3" spans="1:1023" s="43" customFormat="1" ht="48" customHeight="1">
      <c r="A3" s="99"/>
      <c r="B3" s="45" t="s">
        <v>70</v>
      </c>
      <c r="C3" s="45" t="s">
        <v>71</v>
      </c>
      <c r="D3" s="45" t="s">
        <v>72</v>
      </c>
      <c r="E3" s="45" t="s">
        <v>73</v>
      </c>
      <c r="F3" s="45" t="s">
        <v>74</v>
      </c>
      <c r="G3" s="45" t="s">
        <v>70</v>
      </c>
      <c r="H3" s="45" t="s">
        <v>71</v>
      </c>
      <c r="I3" s="45" t="s">
        <v>72</v>
      </c>
      <c r="J3" s="45" t="s">
        <v>73</v>
      </c>
      <c r="K3" s="45" t="s">
        <v>74</v>
      </c>
      <c r="L3" s="45" t="s">
        <v>70</v>
      </c>
      <c r="M3" s="45" t="s">
        <v>71</v>
      </c>
      <c r="N3" s="45" t="s">
        <v>72</v>
      </c>
      <c r="O3" s="45" t="s">
        <v>73</v>
      </c>
      <c r="P3" s="45" t="s">
        <v>74</v>
      </c>
      <c r="Q3" s="45" t="s">
        <v>70</v>
      </c>
      <c r="R3" s="45" t="s">
        <v>75</v>
      </c>
      <c r="S3" s="45" t="s">
        <v>72</v>
      </c>
      <c r="T3" s="45" t="s">
        <v>76</v>
      </c>
      <c r="U3" s="45" t="s">
        <v>74</v>
      </c>
      <c r="V3" s="45" t="s">
        <v>70</v>
      </c>
      <c r="W3" s="45" t="s">
        <v>77</v>
      </c>
      <c r="X3" s="45" t="s">
        <v>72</v>
      </c>
      <c r="Y3" s="45" t="s">
        <v>78</v>
      </c>
      <c r="Z3" s="45" t="s">
        <v>74</v>
      </c>
      <c r="AA3" s="45" t="s">
        <v>79</v>
      </c>
      <c r="AB3" s="45" t="s">
        <v>80</v>
      </c>
      <c r="AMD3" s="37"/>
      <c r="AME3" s="37"/>
      <c r="AMF3" s="37"/>
      <c r="AMG3" s="37"/>
      <c r="AMH3" s="37"/>
      <c r="AMI3" s="37"/>
    </row>
    <row r="4" spans="1:1023" s="49" customFormat="1" ht="11.25">
      <c r="A4" s="46" t="s">
        <v>34</v>
      </c>
      <c r="B4" s="47">
        <v>139331.47500000001</v>
      </c>
      <c r="C4" s="48">
        <v>26730</v>
      </c>
      <c r="D4" s="47">
        <f t="shared" ref="D4:D21" si="0">+B4/C4</f>
        <v>5.2125505050505057</v>
      </c>
      <c r="E4" s="48">
        <v>15842</v>
      </c>
      <c r="F4" s="47">
        <f t="shared" ref="F4:F21" si="1">+B4/E4</f>
        <v>8.7950684888271695</v>
      </c>
      <c r="G4" s="47">
        <v>144848.07500000001</v>
      </c>
      <c r="H4" s="48">
        <v>27558</v>
      </c>
      <c r="I4" s="47">
        <f t="shared" ref="I4:I21" si="2">+G4/H4</f>
        <v>5.2561170984831991</v>
      </c>
      <c r="J4" s="48">
        <v>16390</v>
      </c>
      <c r="K4" s="47">
        <f t="shared" ref="K4:K21" si="3">+G4/J4</f>
        <v>8.837588468578403</v>
      </c>
      <c r="L4" s="47">
        <v>150038.54999999999</v>
      </c>
      <c r="M4" s="48">
        <v>28417</v>
      </c>
      <c r="N4" s="47">
        <f t="shared" ref="N4:N21" si="4">+L4/M4</f>
        <v>5.2798870394482176</v>
      </c>
      <c r="O4" s="48">
        <v>16937</v>
      </c>
      <c r="P4" s="47">
        <f t="shared" ref="P4:P21" si="5">+L4/O4</f>
        <v>8.8586260849028751</v>
      </c>
      <c r="Q4" s="47">
        <v>158185.65</v>
      </c>
      <c r="R4" s="48">
        <v>33794</v>
      </c>
      <c r="S4" s="47">
        <f t="shared" ref="S4:S21" si="6">+Q4/R4</f>
        <v>4.6808797419660291</v>
      </c>
      <c r="T4" s="48">
        <v>17287</v>
      </c>
      <c r="U4" s="47">
        <f t="shared" ref="U4:U21" si="7">+Q4/T4</f>
        <v>9.1505553305952443</v>
      </c>
      <c r="V4" s="47">
        <v>166097.9</v>
      </c>
      <c r="W4" s="48">
        <v>33794</v>
      </c>
      <c r="X4" s="47">
        <f t="shared" ref="X4:X21" si="8">+V4/W4</f>
        <v>4.9150115405101493</v>
      </c>
      <c r="Y4" s="48">
        <v>17287</v>
      </c>
      <c r="Z4" s="47">
        <f t="shared" ref="Z4:Z21" si="9">+V4/Y4</f>
        <v>9.6082547579105686</v>
      </c>
      <c r="AA4" s="48">
        <f t="shared" ref="AA4:AA21" si="10">+Y4*0.3</f>
        <v>5186.0999999999995</v>
      </c>
      <c r="AB4" s="48">
        <f t="shared" ref="AB4:AB21" si="11">+V4/AA4</f>
        <v>32.0275158597019</v>
      </c>
      <c r="AMD4" s="37"/>
      <c r="AME4" s="37"/>
      <c r="AMF4" s="37"/>
      <c r="AMG4" s="37"/>
      <c r="AMH4" s="37"/>
      <c r="AMI4" s="37"/>
    </row>
    <row r="5" spans="1:1023">
      <c r="A5" s="50" t="s">
        <v>81</v>
      </c>
      <c r="B5" s="51">
        <v>124070.625</v>
      </c>
      <c r="C5" s="52">
        <v>21966</v>
      </c>
      <c r="D5" s="51">
        <f t="shared" si="0"/>
        <v>5.6483030592734229</v>
      </c>
      <c r="E5" s="52">
        <v>12560</v>
      </c>
      <c r="F5" s="51">
        <f t="shared" si="1"/>
        <v>9.8782344745222925</v>
      </c>
      <c r="G5" s="51">
        <v>127126.39999999999</v>
      </c>
      <c r="H5" s="52">
        <v>23699</v>
      </c>
      <c r="I5" s="53">
        <f t="shared" si="2"/>
        <v>5.3642094603147807</v>
      </c>
      <c r="J5" s="52">
        <v>13709</v>
      </c>
      <c r="K5" s="53">
        <f t="shared" si="3"/>
        <v>9.273207382011817</v>
      </c>
      <c r="L5" s="51">
        <v>129570.75</v>
      </c>
      <c r="M5" s="52">
        <v>24091</v>
      </c>
      <c r="N5" s="53">
        <f t="shared" si="4"/>
        <v>5.3783881947615289</v>
      </c>
      <c r="O5" s="52">
        <v>13977</v>
      </c>
      <c r="P5" s="53">
        <f t="shared" si="5"/>
        <v>9.2702833226014167</v>
      </c>
      <c r="Q5" s="51">
        <v>139242.5</v>
      </c>
      <c r="R5" s="52">
        <v>28331</v>
      </c>
      <c r="S5" s="53">
        <f t="shared" si="6"/>
        <v>4.9148459284882282</v>
      </c>
      <c r="T5" s="52">
        <v>13755</v>
      </c>
      <c r="U5" s="53">
        <f t="shared" si="7"/>
        <v>10.123046165030898</v>
      </c>
      <c r="V5" s="51">
        <v>146130.125</v>
      </c>
      <c r="W5" s="52">
        <v>28331</v>
      </c>
      <c r="X5" s="53">
        <f t="shared" si="8"/>
        <v>5.1579585965903076</v>
      </c>
      <c r="Y5" s="52">
        <v>13755</v>
      </c>
      <c r="Z5" s="53">
        <f t="shared" si="9"/>
        <v>10.623782260996002</v>
      </c>
      <c r="AA5" s="52">
        <f t="shared" si="10"/>
        <v>4126.5</v>
      </c>
      <c r="AB5" s="52">
        <f t="shared" si="11"/>
        <v>35.41260753665334</v>
      </c>
      <c r="AMD5" s="37"/>
      <c r="AME5" s="37"/>
      <c r="AMF5" s="37"/>
      <c r="AMG5" s="37"/>
      <c r="AMH5" s="37"/>
      <c r="AMI5" s="37"/>
    </row>
    <row r="6" spans="1:1023">
      <c r="A6" s="50" t="s">
        <v>82</v>
      </c>
      <c r="B6" s="51">
        <v>103990.97500000001</v>
      </c>
      <c r="C6" s="52">
        <v>28019</v>
      </c>
      <c r="D6" s="51">
        <f t="shared" si="0"/>
        <v>3.7114449123808848</v>
      </c>
      <c r="E6" s="52">
        <v>17116</v>
      </c>
      <c r="F6" s="51">
        <f t="shared" si="1"/>
        <v>6.0756587403598976</v>
      </c>
      <c r="G6" s="51">
        <v>103460.45</v>
      </c>
      <c r="H6" s="52">
        <v>29098</v>
      </c>
      <c r="I6" s="53">
        <f t="shared" si="2"/>
        <v>3.5555862945906935</v>
      </c>
      <c r="J6" s="52">
        <v>17756</v>
      </c>
      <c r="K6" s="53">
        <f t="shared" si="3"/>
        <v>5.8267881279567471</v>
      </c>
      <c r="L6" s="51">
        <v>108996.6</v>
      </c>
      <c r="M6" s="52">
        <v>28886</v>
      </c>
      <c r="N6" s="53">
        <f t="shared" si="4"/>
        <v>3.7733365644256733</v>
      </c>
      <c r="O6" s="52">
        <v>17672</v>
      </c>
      <c r="P6" s="53">
        <f t="shared" si="5"/>
        <v>6.1677569035762794</v>
      </c>
      <c r="Q6" s="51">
        <v>115440.175</v>
      </c>
      <c r="R6" s="52">
        <v>34013</v>
      </c>
      <c r="S6" s="53">
        <f t="shared" si="6"/>
        <v>3.3940015582277367</v>
      </c>
      <c r="T6" s="52">
        <v>18067</v>
      </c>
      <c r="U6" s="53">
        <f t="shared" si="7"/>
        <v>6.3895596944705817</v>
      </c>
      <c r="V6" s="51">
        <v>126165.575</v>
      </c>
      <c r="W6" s="52">
        <v>34013</v>
      </c>
      <c r="X6" s="53">
        <f t="shared" si="8"/>
        <v>3.7093339311439744</v>
      </c>
      <c r="Y6" s="52">
        <v>18067</v>
      </c>
      <c r="Z6" s="53">
        <f t="shared" si="9"/>
        <v>6.9832055681629486</v>
      </c>
      <c r="AA6" s="52">
        <f t="shared" si="10"/>
        <v>5420.0999999999995</v>
      </c>
      <c r="AB6" s="52">
        <f t="shared" si="11"/>
        <v>23.277351893876499</v>
      </c>
      <c r="AMD6" s="37"/>
      <c r="AME6" s="37"/>
      <c r="AMF6" s="37"/>
      <c r="AMG6" s="37"/>
      <c r="AMH6" s="37"/>
      <c r="AMI6" s="37"/>
    </row>
    <row r="7" spans="1:1023">
      <c r="A7" s="50" t="s">
        <v>83</v>
      </c>
      <c r="B7" s="51">
        <v>104466.175</v>
      </c>
      <c r="C7" s="52">
        <v>27020</v>
      </c>
      <c r="D7" s="51">
        <f t="shared" si="0"/>
        <v>3.8662537009622504</v>
      </c>
      <c r="E7" s="52">
        <v>17241</v>
      </c>
      <c r="F7" s="51">
        <f t="shared" si="1"/>
        <v>6.0591714517719391</v>
      </c>
      <c r="G7" s="51">
        <v>104902.175</v>
      </c>
      <c r="H7" s="52">
        <v>27454</v>
      </c>
      <c r="I7" s="53">
        <f t="shared" si="2"/>
        <v>3.8210160632330443</v>
      </c>
      <c r="J7" s="52">
        <v>17547</v>
      </c>
      <c r="K7" s="53">
        <f t="shared" si="3"/>
        <v>5.9783538496609108</v>
      </c>
      <c r="L7" s="51">
        <v>106240.95</v>
      </c>
      <c r="M7" s="52">
        <v>27069</v>
      </c>
      <c r="N7" s="53">
        <f t="shared" si="4"/>
        <v>3.9248199046880194</v>
      </c>
      <c r="O7" s="52">
        <v>17343</v>
      </c>
      <c r="P7" s="53">
        <f t="shared" si="5"/>
        <v>6.1258692267773736</v>
      </c>
      <c r="Q7" s="51">
        <v>104482.075</v>
      </c>
      <c r="R7" s="52">
        <v>32434</v>
      </c>
      <c r="S7" s="53">
        <f t="shared" si="6"/>
        <v>3.2213749460442744</v>
      </c>
      <c r="T7" s="52">
        <v>17868</v>
      </c>
      <c r="U7" s="53">
        <f t="shared" si="7"/>
        <v>5.8474409558988132</v>
      </c>
      <c r="V7" s="51">
        <v>113891.15</v>
      </c>
      <c r="W7" s="52">
        <v>32434</v>
      </c>
      <c r="X7" s="53">
        <f t="shared" si="8"/>
        <v>3.5114740704199296</v>
      </c>
      <c r="Y7" s="52">
        <v>17868</v>
      </c>
      <c r="Z7" s="53">
        <f t="shared" si="9"/>
        <v>6.3740289903738523</v>
      </c>
      <c r="AA7" s="52">
        <f t="shared" si="10"/>
        <v>5360.4</v>
      </c>
      <c r="AB7" s="52">
        <f t="shared" si="11"/>
        <v>21.246763301246176</v>
      </c>
      <c r="AMD7" s="37"/>
      <c r="AME7" s="37"/>
      <c r="AMF7" s="37"/>
      <c r="AMG7" s="37"/>
      <c r="AMH7" s="37"/>
      <c r="AMI7" s="37"/>
    </row>
    <row r="8" spans="1:1023">
      <c r="A8" s="46" t="s">
        <v>33</v>
      </c>
      <c r="B8" s="47">
        <v>224893.17499999999</v>
      </c>
      <c r="C8" s="48">
        <v>30859</v>
      </c>
      <c r="D8" s="47">
        <f t="shared" si="0"/>
        <v>7.2877661298162604</v>
      </c>
      <c r="E8" s="48">
        <v>17894</v>
      </c>
      <c r="F8" s="47">
        <f t="shared" si="1"/>
        <v>12.568077288476584</v>
      </c>
      <c r="G8" s="47">
        <v>232015.125</v>
      </c>
      <c r="H8" s="48">
        <v>32163</v>
      </c>
      <c r="I8" s="47">
        <f t="shared" si="2"/>
        <v>7.2137277306221437</v>
      </c>
      <c r="J8" s="48">
        <v>18312</v>
      </c>
      <c r="K8" s="47">
        <f t="shared" si="3"/>
        <v>12.67011385976409</v>
      </c>
      <c r="L8" s="47">
        <v>233304.25</v>
      </c>
      <c r="M8" s="48">
        <v>34007</v>
      </c>
      <c r="N8" s="47">
        <f t="shared" si="4"/>
        <v>6.8604772546828592</v>
      </c>
      <c r="O8" s="48">
        <v>19554</v>
      </c>
      <c r="P8" s="47">
        <f t="shared" si="5"/>
        <v>11.931280045003581</v>
      </c>
      <c r="Q8" s="47">
        <v>266003.90000000002</v>
      </c>
      <c r="R8" s="48">
        <v>36511</v>
      </c>
      <c r="S8" s="47">
        <f t="shared" si="6"/>
        <v>7.2855824272137166</v>
      </c>
      <c r="T8" s="48">
        <v>18420</v>
      </c>
      <c r="U8" s="47">
        <f t="shared" si="7"/>
        <v>14.441036916395223</v>
      </c>
      <c r="V8" s="47">
        <v>317502.84999999998</v>
      </c>
      <c r="W8" s="48">
        <v>36511</v>
      </c>
      <c r="X8" s="47">
        <f t="shared" si="8"/>
        <v>8.6960874804853319</v>
      </c>
      <c r="Y8" s="48">
        <v>18420</v>
      </c>
      <c r="Z8" s="47">
        <f t="shared" si="9"/>
        <v>17.236853963083604</v>
      </c>
      <c r="AA8" s="48">
        <f t="shared" si="10"/>
        <v>5526</v>
      </c>
      <c r="AB8" s="48">
        <f t="shared" si="11"/>
        <v>57.456179876945342</v>
      </c>
      <c r="AC8" s="54"/>
      <c r="AMD8" s="37"/>
      <c r="AME8" s="37"/>
      <c r="AMF8" s="37"/>
      <c r="AMG8" s="37"/>
      <c r="AMH8" s="37"/>
      <c r="AMI8" s="37"/>
    </row>
    <row r="9" spans="1:1023">
      <c r="A9" s="50" t="s">
        <v>84</v>
      </c>
      <c r="B9" s="51">
        <v>122509.15</v>
      </c>
      <c r="C9" s="52">
        <v>22450</v>
      </c>
      <c r="D9" s="51">
        <f t="shared" si="0"/>
        <v>5.4569777282850778</v>
      </c>
      <c r="E9" s="52">
        <v>12993</v>
      </c>
      <c r="F9" s="51">
        <f t="shared" si="1"/>
        <v>9.4288578465327486</v>
      </c>
      <c r="G9" s="51">
        <v>129114.8</v>
      </c>
      <c r="H9" s="52">
        <v>22790</v>
      </c>
      <c r="I9" s="53">
        <f t="shared" si="2"/>
        <v>5.6654146555506806</v>
      </c>
      <c r="J9" s="52">
        <v>13161</v>
      </c>
      <c r="K9" s="53">
        <f t="shared" si="3"/>
        <v>9.8104095433477703</v>
      </c>
      <c r="L9" s="51">
        <v>140856.97500000001</v>
      </c>
      <c r="M9" s="52">
        <v>23048</v>
      </c>
      <c r="N9" s="53">
        <f t="shared" si="4"/>
        <v>6.11146194897605</v>
      </c>
      <c r="O9" s="52">
        <v>13546</v>
      </c>
      <c r="P9" s="53">
        <f t="shared" si="5"/>
        <v>10.398418352281116</v>
      </c>
      <c r="Q9" s="51">
        <v>140794.125</v>
      </c>
      <c r="R9" s="52">
        <v>29254</v>
      </c>
      <c r="S9" s="53">
        <f t="shared" si="6"/>
        <v>4.8128161960757501</v>
      </c>
      <c r="T9" s="52">
        <v>14247</v>
      </c>
      <c r="U9" s="53">
        <f t="shared" si="7"/>
        <v>9.8823699726258152</v>
      </c>
      <c r="V9" s="51">
        <v>152884.375</v>
      </c>
      <c r="W9" s="52">
        <v>29254</v>
      </c>
      <c r="X9" s="53">
        <f t="shared" si="8"/>
        <v>5.2261015587611954</v>
      </c>
      <c r="Y9" s="52">
        <v>14247</v>
      </c>
      <c r="Z9" s="53">
        <f t="shared" si="9"/>
        <v>10.730987225380781</v>
      </c>
      <c r="AA9" s="52">
        <f t="shared" si="10"/>
        <v>4274.0999999999995</v>
      </c>
      <c r="AB9" s="52">
        <f t="shared" si="11"/>
        <v>35.769957417935942</v>
      </c>
      <c r="AMD9" s="37"/>
      <c r="AME9" s="37"/>
      <c r="AMF9" s="37"/>
      <c r="AMG9" s="37"/>
      <c r="AMH9" s="37"/>
      <c r="AMI9" s="37"/>
    </row>
    <row r="10" spans="1:1023">
      <c r="A10" s="50" t="s">
        <v>85</v>
      </c>
      <c r="B10" s="51">
        <v>128318.02499999999</v>
      </c>
      <c r="C10" s="52">
        <v>25787</v>
      </c>
      <c r="D10" s="51">
        <f t="shared" si="0"/>
        <v>4.9760741846666923</v>
      </c>
      <c r="E10" s="52">
        <v>15484</v>
      </c>
      <c r="F10" s="51">
        <f t="shared" si="1"/>
        <v>8.2871367217773173</v>
      </c>
      <c r="G10" s="51">
        <v>132741.95000000001</v>
      </c>
      <c r="H10" s="52">
        <v>27024</v>
      </c>
      <c r="I10" s="53">
        <f t="shared" si="2"/>
        <v>4.9120022942569568</v>
      </c>
      <c r="J10" s="52">
        <v>16199</v>
      </c>
      <c r="K10" s="53">
        <f t="shared" si="3"/>
        <v>8.194453361318601</v>
      </c>
      <c r="L10" s="51">
        <v>131037.075</v>
      </c>
      <c r="M10" s="52">
        <v>26888</v>
      </c>
      <c r="N10" s="53">
        <f t="shared" si="4"/>
        <v>4.8734407542398097</v>
      </c>
      <c r="O10" s="52">
        <v>16400</v>
      </c>
      <c r="P10" s="53">
        <f t="shared" si="5"/>
        <v>7.9900655487804872</v>
      </c>
      <c r="Q10" s="51">
        <v>130331.02499999999</v>
      </c>
      <c r="R10" s="52">
        <v>34027</v>
      </c>
      <c r="S10" s="53">
        <f t="shared" si="6"/>
        <v>3.8302237928703673</v>
      </c>
      <c r="T10" s="52">
        <v>17742</v>
      </c>
      <c r="U10" s="53">
        <f t="shared" si="7"/>
        <v>7.3459037876225901</v>
      </c>
      <c r="V10" s="51">
        <v>137386.25</v>
      </c>
      <c r="W10" s="52">
        <v>34027</v>
      </c>
      <c r="X10" s="53">
        <f t="shared" si="8"/>
        <v>4.0375657566050487</v>
      </c>
      <c r="Y10" s="52">
        <v>17742</v>
      </c>
      <c r="Z10" s="53">
        <f t="shared" si="9"/>
        <v>7.7435604779618981</v>
      </c>
      <c r="AA10" s="52">
        <f t="shared" si="10"/>
        <v>5322.5999999999995</v>
      </c>
      <c r="AB10" s="52">
        <f t="shared" si="11"/>
        <v>25.811868259872998</v>
      </c>
      <c r="AMD10" s="37"/>
      <c r="AME10" s="37"/>
      <c r="AMF10" s="37"/>
      <c r="AMG10" s="37"/>
      <c r="AMH10" s="37"/>
      <c r="AMI10" s="37"/>
    </row>
    <row r="11" spans="1:1023">
      <c r="A11" s="50" t="s">
        <v>86</v>
      </c>
      <c r="B11" s="51">
        <v>95773.975000000006</v>
      </c>
      <c r="C11" s="52">
        <v>25255</v>
      </c>
      <c r="D11" s="51">
        <f t="shared" si="0"/>
        <v>3.7922777667788559</v>
      </c>
      <c r="E11" s="52">
        <v>15645</v>
      </c>
      <c r="F11" s="51">
        <f t="shared" si="1"/>
        <v>6.1216986257590289</v>
      </c>
      <c r="G11" s="51">
        <v>97265.524999999994</v>
      </c>
      <c r="H11" s="52">
        <v>26113</v>
      </c>
      <c r="I11" s="53">
        <f t="shared" si="2"/>
        <v>3.7247932064488949</v>
      </c>
      <c r="J11" s="52">
        <v>16300</v>
      </c>
      <c r="K11" s="53">
        <f t="shared" si="3"/>
        <v>5.9672101226993863</v>
      </c>
      <c r="L11" s="51">
        <v>98817.125</v>
      </c>
      <c r="M11" s="52">
        <v>27665</v>
      </c>
      <c r="N11" s="53">
        <f t="shared" si="4"/>
        <v>3.5719184890656064</v>
      </c>
      <c r="O11" s="52">
        <v>17264</v>
      </c>
      <c r="P11" s="53">
        <f t="shared" si="5"/>
        <v>5.723883514828545</v>
      </c>
      <c r="Q11" s="51">
        <v>101797.45</v>
      </c>
      <c r="R11" s="52">
        <v>31956</v>
      </c>
      <c r="S11" s="53">
        <f t="shared" si="6"/>
        <v>3.1855504443609961</v>
      </c>
      <c r="T11" s="52">
        <v>17233</v>
      </c>
      <c r="U11" s="53">
        <f t="shared" si="7"/>
        <v>5.9071229617594145</v>
      </c>
      <c r="V11" s="51">
        <v>106315.3</v>
      </c>
      <c r="W11" s="52">
        <v>31956</v>
      </c>
      <c r="X11" s="53">
        <f t="shared" si="8"/>
        <v>3.3269276505194645</v>
      </c>
      <c r="Y11" s="52">
        <v>17233</v>
      </c>
      <c r="Z11" s="53">
        <f t="shared" si="9"/>
        <v>6.1692856728369989</v>
      </c>
      <c r="AA11" s="52">
        <f t="shared" si="10"/>
        <v>5169.8999999999996</v>
      </c>
      <c r="AB11" s="52">
        <f t="shared" si="11"/>
        <v>20.564285576123332</v>
      </c>
      <c r="AMD11" s="37"/>
      <c r="AME11" s="37"/>
      <c r="AMF11" s="37"/>
      <c r="AMG11" s="37"/>
      <c r="AMH11" s="37"/>
      <c r="AMI11" s="37"/>
    </row>
    <row r="12" spans="1:1023">
      <c r="A12" s="50" t="s">
        <v>87</v>
      </c>
      <c r="B12" s="51">
        <v>86631.225000000006</v>
      </c>
      <c r="C12" s="52">
        <v>22473</v>
      </c>
      <c r="D12" s="51">
        <f t="shared" si="0"/>
        <v>3.8549025497263387</v>
      </c>
      <c r="E12" s="52">
        <v>13106</v>
      </c>
      <c r="F12" s="51">
        <f t="shared" si="1"/>
        <v>6.6100431100259431</v>
      </c>
      <c r="G12" s="51">
        <v>85126.524999999994</v>
      </c>
      <c r="H12" s="52">
        <v>23159</v>
      </c>
      <c r="I12" s="53">
        <f t="shared" si="2"/>
        <v>3.6757426918260716</v>
      </c>
      <c r="J12" s="52">
        <v>13604</v>
      </c>
      <c r="K12" s="53">
        <f t="shared" si="3"/>
        <v>6.2574628785651276</v>
      </c>
      <c r="L12" s="51">
        <v>88062.3</v>
      </c>
      <c r="M12" s="52">
        <v>24401</v>
      </c>
      <c r="N12" s="53">
        <f t="shared" si="4"/>
        <v>3.6089627474283841</v>
      </c>
      <c r="O12" s="52">
        <v>14305</v>
      </c>
      <c r="P12" s="53">
        <f t="shared" si="5"/>
        <v>6.1560503320517306</v>
      </c>
      <c r="Q12" s="51">
        <v>91135.824999999997</v>
      </c>
      <c r="R12" s="52">
        <v>28904</v>
      </c>
      <c r="S12" s="53">
        <f t="shared" si="6"/>
        <v>3.1530523456960973</v>
      </c>
      <c r="T12" s="52">
        <v>14505</v>
      </c>
      <c r="U12" s="53">
        <f t="shared" si="7"/>
        <v>6.2830627369872456</v>
      </c>
      <c r="V12" s="51">
        <v>94695.375</v>
      </c>
      <c r="W12" s="52">
        <v>28904</v>
      </c>
      <c r="X12" s="53">
        <f t="shared" si="8"/>
        <v>3.2762031206753393</v>
      </c>
      <c r="Y12" s="52">
        <v>14505</v>
      </c>
      <c r="Z12" s="53">
        <f t="shared" si="9"/>
        <v>6.5284643226473626</v>
      </c>
      <c r="AA12" s="52">
        <f t="shared" si="10"/>
        <v>4351.5</v>
      </c>
      <c r="AB12" s="52">
        <f t="shared" si="11"/>
        <v>21.761547742157877</v>
      </c>
      <c r="AMD12" s="37"/>
      <c r="AME12" s="37"/>
      <c r="AMF12" s="37"/>
      <c r="AMG12" s="37"/>
      <c r="AMH12" s="37"/>
      <c r="AMI12" s="37"/>
    </row>
    <row r="13" spans="1:1023">
      <c r="A13" s="55" t="s">
        <v>88</v>
      </c>
      <c r="B13" s="51">
        <v>161892.92499999999</v>
      </c>
      <c r="C13" s="52">
        <v>31339</v>
      </c>
      <c r="D13" s="51">
        <f t="shared" si="0"/>
        <v>5.1658612272248634</v>
      </c>
      <c r="E13" s="52">
        <v>18828</v>
      </c>
      <c r="F13" s="51">
        <f t="shared" si="1"/>
        <v>8.5985194922455914</v>
      </c>
      <c r="G13" s="51">
        <v>169906.52499999999</v>
      </c>
      <c r="H13" s="52">
        <v>31411</v>
      </c>
      <c r="I13" s="53">
        <f t="shared" si="2"/>
        <v>5.4091409060520199</v>
      </c>
      <c r="J13" s="52">
        <v>18957</v>
      </c>
      <c r="K13" s="53">
        <f t="shared" si="3"/>
        <v>8.9627327636229364</v>
      </c>
      <c r="L13" s="51">
        <v>177902.45</v>
      </c>
      <c r="M13" s="52">
        <v>32763</v>
      </c>
      <c r="N13" s="53">
        <f t="shared" si="4"/>
        <v>5.4299804657693134</v>
      </c>
      <c r="O13" s="52">
        <v>19791</v>
      </c>
      <c r="P13" s="53">
        <f t="shared" si="5"/>
        <v>8.9890581577484721</v>
      </c>
      <c r="Q13" s="51">
        <v>186426.95</v>
      </c>
      <c r="R13" s="52">
        <v>37865</v>
      </c>
      <c r="S13" s="53">
        <f t="shared" si="6"/>
        <v>4.9234636207579561</v>
      </c>
      <c r="T13" s="52">
        <v>20049</v>
      </c>
      <c r="U13" s="53">
        <f t="shared" si="7"/>
        <v>9.2985660132674948</v>
      </c>
      <c r="V13" s="51">
        <v>198020.45</v>
      </c>
      <c r="W13" s="52">
        <v>37865</v>
      </c>
      <c r="X13" s="51">
        <f t="shared" si="8"/>
        <v>5.2296434702231611</v>
      </c>
      <c r="Y13" s="52">
        <v>20049</v>
      </c>
      <c r="Z13" s="53">
        <f t="shared" si="9"/>
        <v>9.8768242805127446</v>
      </c>
      <c r="AA13" s="52">
        <f t="shared" si="10"/>
        <v>6014.7</v>
      </c>
      <c r="AB13" s="52">
        <f t="shared" si="11"/>
        <v>32.922747601709148</v>
      </c>
      <c r="AMD13" s="37"/>
      <c r="AME13" s="37"/>
      <c r="AMF13" s="37"/>
      <c r="AMG13" s="37"/>
      <c r="AMH13" s="37"/>
      <c r="AMI13" s="37"/>
    </row>
    <row r="14" spans="1:1023">
      <c r="A14" s="50" t="s">
        <v>89</v>
      </c>
      <c r="B14" s="51">
        <v>107828.925</v>
      </c>
      <c r="C14" s="52">
        <v>22744</v>
      </c>
      <c r="D14" s="51">
        <f t="shared" si="0"/>
        <v>4.7409833362645095</v>
      </c>
      <c r="E14" s="52">
        <v>13589</v>
      </c>
      <c r="F14" s="51">
        <f t="shared" si="1"/>
        <v>7.9350154536757671</v>
      </c>
      <c r="G14" s="51">
        <v>108056.375</v>
      </c>
      <c r="H14" s="52">
        <v>24034</v>
      </c>
      <c r="I14" s="53">
        <f t="shared" si="2"/>
        <v>4.49597965382375</v>
      </c>
      <c r="J14" s="52">
        <v>14365</v>
      </c>
      <c r="K14" s="53">
        <f t="shared" si="3"/>
        <v>7.52219805081796</v>
      </c>
      <c r="L14" s="51">
        <v>113993.60000000001</v>
      </c>
      <c r="M14" s="52">
        <v>25207</v>
      </c>
      <c r="N14" s="53">
        <f t="shared" si="4"/>
        <v>4.5222993612885309</v>
      </c>
      <c r="O14" s="52">
        <v>15038</v>
      </c>
      <c r="P14" s="53">
        <f t="shared" si="5"/>
        <v>7.5803697300172903</v>
      </c>
      <c r="Q14" s="51">
        <v>119587.125</v>
      </c>
      <c r="R14" s="52">
        <v>30683</v>
      </c>
      <c r="S14" s="53">
        <f t="shared" si="6"/>
        <v>3.897504318352182</v>
      </c>
      <c r="T14" s="52">
        <v>15582</v>
      </c>
      <c r="U14" s="53">
        <f t="shared" si="7"/>
        <v>7.674696765498652</v>
      </c>
      <c r="V14" s="51">
        <v>125551.5</v>
      </c>
      <c r="W14" s="52">
        <v>30683</v>
      </c>
      <c r="X14" s="51">
        <f t="shared" si="8"/>
        <v>4.0918912752990257</v>
      </c>
      <c r="Y14" s="52">
        <v>15582</v>
      </c>
      <c r="Z14" s="53">
        <f t="shared" si="9"/>
        <v>8.0574701578744712</v>
      </c>
      <c r="AA14" s="52">
        <f t="shared" si="10"/>
        <v>4674.5999999999995</v>
      </c>
      <c r="AB14" s="52">
        <f t="shared" si="11"/>
        <v>26.858233859581571</v>
      </c>
      <c r="AMD14" s="37"/>
      <c r="AME14" s="37"/>
      <c r="AMF14" s="37"/>
      <c r="AMG14" s="37"/>
      <c r="AMH14" s="37"/>
      <c r="AMI14" s="37"/>
    </row>
    <row r="15" spans="1:1023">
      <c r="A15" s="50" t="s">
        <v>90</v>
      </c>
      <c r="B15" s="51">
        <v>74860.524999999994</v>
      </c>
      <c r="C15" s="52">
        <v>21671</v>
      </c>
      <c r="D15" s="51">
        <f t="shared" si="0"/>
        <v>3.4544102717917951</v>
      </c>
      <c r="E15" s="52">
        <v>12775</v>
      </c>
      <c r="F15" s="51">
        <f t="shared" si="1"/>
        <v>5.8599236790606648</v>
      </c>
      <c r="G15" s="51">
        <v>74954.649999999994</v>
      </c>
      <c r="H15" s="52">
        <v>20395</v>
      </c>
      <c r="I15" s="53">
        <f t="shared" si="2"/>
        <v>3.6751483206668296</v>
      </c>
      <c r="J15" s="52">
        <v>12006</v>
      </c>
      <c r="K15" s="53">
        <f t="shared" si="3"/>
        <v>6.2430992836914871</v>
      </c>
      <c r="L15" s="51">
        <v>78863.225000000006</v>
      </c>
      <c r="M15" s="52">
        <v>21006</v>
      </c>
      <c r="N15" s="53">
        <f t="shared" si="4"/>
        <v>3.7543190040940688</v>
      </c>
      <c r="O15" s="52">
        <v>12376</v>
      </c>
      <c r="P15" s="53">
        <f t="shared" si="5"/>
        <v>6.3722709276018108</v>
      </c>
      <c r="Q15" s="51">
        <v>83778.399999999994</v>
      </c>
      <c r="R15" s="52">
        <v>25666</v>
      </c>
      <c r="S15" s="53">
        <f t="shared" si="6"/>
        <v>3.2641782903452037</v>
      </c>
      <c r="T15" s="52">
        <v>12816</v>
      </c>
      <c r="U15" s="53">
        <f t="shared" si="7"/>
        <v>6.5370162297128589</v>
      </c>
      <c r="V15" s="51">
        <v>87387.425000000003</v>
      </c>
      <c r="W15" s="52">
        <v>25666</v>
      </c>
      <c r="X15" s="51">
        <f t="shared" si="8"/>
        <v>3.4047933063196449</v>
      </c>
      <c r="Y15" s="52">
        <v>12816</v>
      </c>
      <c r="Z15" s="53">
        <f t="shared" si="9"/>
        <v>6.818619303995006</v>
      </c>
      <c r="AA15" s="52">
        <f t="shared" si="10"/>
        <v>3844.7999999999997</v>
      </c>
      <c r="AB15" s="52">
        <f t="shared" si="11"/>
        <v>22.72873101331669</v>
      </c>
      <c r="AMD15" s="37"/>
      <c r="AME15" s="37"/>
      <c r="AMF15" s="37"/>
      <c r="AMG15" s="37"/>
      <c r="AMH15" s="37"/>
      <c r="AMI15" s="37"/>
    </row>
    <row r="16" spans="1:1023">
      <c r="A16" s="50" t="s">
        <v>91</v>
      </c>
      <c r="B16" s="51">
        <v>108095.47500000001</v>
      </c>
      <c r="C16" s="52">
        <v>25980</v>
      </c>
      <c r="D16" s="51">
        <f t="shared" si="0"/>
        <v>4.1607188221709013</v>
      </c>
      <c r="E16" s="52">
        <v>15428</v>
      </c>
      <c r="F16" s="51">
        <f t="shared" si="1"/>
        <v>7.0064476925071304</v>
      </c>
      <c r="G16" s="51">
        <v>109296.4</v>
      </c>
      <c r="H16" s="52">
        <v>26533</v>
      </c>
      <c r="I16" s="53">
        <f t="shared" si="2"/>
        <v>4.1192628048091056</v>
      </c>
      <c r="J16" s="52">
        <v>15880</v>
      </c>
      <c r="K16" s="53">
        <f t="shared" si="3"/>
        <v>6.88264483627204</v>
      </c>
      <c r="L16" s="51">
        <v>113014.075</v>
      </c>
      <c r="M16" s="52">
        <v>27658</v>
      </c>
      <c r="N16" s="53">
        <f t="shared" si="4"/>
        <v>4.0861260756381519</v>
      </c>
      <c r="O16" s="52">
        <v>16758</v>
      </c>
      <c r="P16" s="53">
        <f t="shared" si="5"/>
        <v>6.7438879937940088</v>
      </c>
      <c r="Q16" s="51">
        <v>120413.22500000001</v>
      </c>
      <c r="R16" s="52">
        <v>32208</v>
      </c>
      <c r="S16" s="53">
        <f t="shared" si="6"/>
        <v>3.7386123012916048</v>
      </c>
      <c r="T16" s="52">
        <v>16621</v>
      </c>
      <c r="U16" s="53">
        <f t="shared" si="7"/>
        <v>7.2446438240779738</v>
      </c>
      <c r="V16" s="51">
        <v>121117.85</v>
      </c>
      <c r="W16" s="52">
        <v>32208</v>
      </c>
      <c r="X16" s="51">
        <f t="shared" si="8"/>
        <v>3.7604896299056136</v>
      </c>
      <c r="Y16" s="52">
        <v>16621</v>
      </c>
      <c r="Z16" s="53">
        <f t="shared" si="9"/>
        <v>7.2870374827026057</v>
      </c>
      <c r="AA16" s="52">
        <f t="shared" si="10"/>
        <v>4986.3</v>
      </c>
      <c r="AB16" s="52">
        <f t="shared" si="11"/>
        <v>24.290124942342018</v>
      </c>
      <c r="AMD16" s="37"/>
      <c r="AME16" s="37"/>
      <c r="AMF16" s="37"/>
      <c r="AMG16" s="37"/>
      <c r="AMH16" s="37"/>
      <c r="AMI16" s="37"/>
    </row>
    <row r="17" spans="1:1023">
      <c r="A17" s="55" t="s">
        <v>92</v>
      </c>
      <c r="B17" s="51">
        <v>193609.32500000001</v>
      </c>
      <c r="C17" s="52">
        <v>31370</v>
      </c>
      <c r="D17" s="51">
        <f t="shared" si="0"/>
        <v>6.1717986930188085</v>
      </c>
      <c r="E17" s="52">
        <v>18709</v>
      </c>
      <c r="F17" s="51">
        <f t="shared" si="1"/>
        <v>10.348459297664226</v>
      </c>
      <c r="G17" s="51">
        <v>212733.42499999999</v>
      </c>
      <c r="H17" s="52">
        <v>32451</v>
      </c>
      <c r="I17" s="53">
        <f t="shared" si="2"/>
        <v>6.5555275646359119</v>
      </c>
      <c r="J17" s="52">
        <v>19314</v>
      </c>
      <c r="K17" s="53">
        <f t="shared" si="3"/>
        <v>11.014467484726104</v>
      </c>
      <c r="L17" s="51">
        <v>231711.875</v>
      </c>
      <c r="M17" s="52">
        <v>33055</v>
      </c>
      <c r="N17" s="53">
        <f t="shared" si="4"/>
        <v>7.0098888216608684</v>
      </c>
      <c r="O17" s="52">
        <v>19648</v>
      </c>
      <c r="P17" s="53">
        <f t="shared" si="5"/>
        <v>11.793153247149837</v>
      </c>
      <c r="Q17" s="51">
        <v>252375.72500000001</v>
      </c>
      <c r="R17" s="52">
        <v>40953</v>
      </c>
      <c r="S17" s="53">
        <f t="shared" si="6"/>
        <v>6.1625698971992282</v>
      </c>
      <c r="T17" s="52">
        <v>21030</v>
      </c>
      <c r="U17" s="53">
        <f t="shared" si="7"/>
        <v>12.000747741321922</v>
      </c>
      <c r="V17" s="51">
        <v>265120.875</v>
      </c>
      <c r="W17" s="52">
        <v>40953</v>
      </c>
      <c r="X17" s="51">
        <f t="shared" si="8"/>
        <v>6.4737839718701924</v>
      </c>
      <c r="Y17" s="52">
        <v>21030</v>
      </c>
      <c r="Z17" s="53">
        <f t="shared" si="9"/>
        <v>12.606793865905848</v>
      </c>
      <c r="AA17" s="52">
        <f t="shared" si="10"/>
        <v>6309</v>
      </c>
      <c r="AB17" s="52">
        <f t="shared" si="11"/>
        <v>42.022646219686166</v>
      </c>
      <c r="AMD17" s="37"/>
      <c r="AME17" s="37"/>
      <c r="AMF17" s="37"/>
      <c r="AMG17" s="37"/>
      <c r="AMH17" s="37"/>
      <c r="AMI17" s="37"/>
    </row>
    <row r="18" spans="1:1023">
      <c r="A18" s="50" t="s">
        <v>93</v>
      </c>
      <c r="B18" s="51">
        <v>94936.2</v>
      </c>
      <c r="C18" s="52">
        <v>22425</v>
      </c>
      <c r="D18" s="51">
        <f t="shared" si="0"/>
        <v>4.2334983277591975</v>
      </c>
      <c r="E18" s="52">
        <v>12635</v>
      </c>
      <c r="F18" s="51">
        <f t="shared" si="1"/>
        <v>7.5137475267115157</v>
      </c>
      <c r="G18" s="51">
        <v>93303.324999999997</v>
      </c>
      <c r="H18" s="52">
        <v>23574</v>
      </c>
      <c r="I18" s="53">
        <f t="shared" si="2"/>
        <v>3.9578911088487314</v>
      </c>
      <c r="J18" s="52">
        <v>13324</v>
      </c>
      <c r="K18" s="53">
        <f t="shared" si="3"/>
        <v>7.0026512308616029</v>
      </c>
      <c r="L18" s="51">
        <v>96698.675000000003</v>
      </c>
      <c r="M18" s="52">
        <v>24801</v>
      </c>
      <c r="N18" s="53">
        <f t="shared" si="4"/>
        <v>3.8989829039151647</v>
      </c>
      <c r="O18" s="52">
        <v>14041</v>
      </c>
      <c r="P18" s="53">
        <f t="shared" si="5"/>
        <v>6.8868794957624102</v>
      </c>
      <c r="Q18" s="51">
        <v>99586.324999999997</v>
      </c>
      <c r="R18" s="52">
        <v>29039</v>
      </c>
      <c r="S18" s="53">
        <f t="shared" si="6"/>
        <v>3.4293992561727333</v>
      </c>
      <c r="T18" s="52">
        <v>13637</v>
      </c>
      <c r="U18" s="53">
        <f t="shared" si="7"/>
        <v>7.3026563760357845</v>
      </c>
      <c r="V18" s="51">
        <v>98897.15</v>
      </c>
      <c r="W18" s="52">
        <v>29039</v>
      </c>
      <c r="X18" s="51">
        <f t="shared" si="8"/>
        <v>3.4056665174420604</v>
      </c>
      <c r="Y18" s="52">
        <v>13637</v>
      </c>
      <c r="Z18" s="53">
        <f t="shared" si="9"/>
        <v>7.2521192344357255</v>
      </c>
      <c r="AA18" s="52">
        <f t="shared" si="10"/>
        <v>4091.1</v>
      </c>
      <c r="AB18" s="52">
        <f t="shared" si="11"/>
        <v>24.17373078145242</v>
      </c>
      <c r="AMD18" s="37"/>
      <c r="AME18" s="37"/>
      <c r="AMF18" s="37"/>
      <c r="AMG18" s="37"/>
      <c r="AMH18" s="37"/>
      <c r="AMI18" s="37"/>
    </row>
    <row r="19" spans="1:1023">
      <c r="A19" s="55" t="s">
        <v>94</v>
      </c>
      <c r="B19" s="51">
        <v>137889.125</v>
      </c>
      <c r="C19" s="52">
        <v>33167</v>
      </c>
      <c r="D19" s="51">
        <f t="shared" si="0"/>
        <v>4.1574192721681191</v>
      </c>
      <c r="E19" s="52">
        <v>19697</v>
      </c>
      <c r="F19" s="51">
        <f t="shared" si="1"/>
        <v>7.0005140376707109</v>
      </c>
      <c r="G19" s="51">
        <v>145564.52499999999</v>
      </c>
      <c r="H19" s="52">
        <v>33431</v>
      </c>
      <c r="I19" s="53">
        <f t="shared" si="2"/>
        <v>4.3541780084352846</v>
      </c>
      <c r="J19" s="52">
        <v>20022</v>
      </c>
      <c r="K19" s="53">
        <f t="shared" si="3"/>
        <v>7.2702289981020876</v>
      </c>
      <c r="L19" s="51">
        <v>155322.1</v>
      </c>
      <c r="M19" s="52">
        <v>33556</v>
      </c>
      <c r="N19" s="53">
        <f t="shared" si="4"/>
        <v>4.6287429967814999</v>
      </c>
      <c r="O19" s="52">
        <v>20094</v>
      </c>
      <c r="P19" s="53">
        <f t="shared" si="5"/>
        <v>7.7297750572310147</v>
      </c>
      <c r="Q19" s="51">
        <v>155643.85</v>
      </c>
      <c r="R19" s="52">
        <v>39204</v>
      </c>
      <c r="S19" s="53">
        <f t="shared" si="6"/>
        <v>3.9701012651770231</v>
      </c>
      <c r="T19" s="52">
        <v>20697</v>
      </c>
      <c r="U19" s="53">
        <f t="shared" si="7"/>
        <v>7.520116441996425</v>
      </c>
      <c r="V19" s="51">
        <v>158980.65</v>
      </c>
      <c r="W19" s="52">
        <v>39204</v>
      </c>
      <c r="X19" s="51">
        <f t="shared" si="8"/>
        <v>4.0552150290786653</v>
      </c>
      <c r="Y19" s="52">
        <v>20697</v>
      </c>
      <c r="Z19" s="53">
        <f t="shared" si="9"/>
        <v>7.6813378750543553</v>
      </c>
      <c r="AA19" s="52">
        <f t="shared" si="10"/>
        <v>6209.0999999999995</v>
      </c>
      <c r="AB19" s="52">
        <f t="shared" si="11"/>
        <v>25.604459583514519</v>
      </c>
      <c r="AMD19" s="37"/>
      <c r="AME19" s="37"/>
      <c r="AMF19" s="37"/>
      <c r="AMG19" s="37"/>
      <c r="AMH19" s="37"/>
      <c r="AMI19" s="37"/>
    </row>
    <row r="20" spans="1:1023">
      <c r="A20" s="55" t="s">
        <v>95</v>
      </c>
      <c r="B20" s="51">
        <v>202901.52499999999</v>
      </c>
      <c r="C20" s="52">
        <v>34054</v>
      </c>
      <c r="D20" s="51">
        <f t="shared" si="0"/>
        <v>5.9582288424267338</v>
      </c>
      <c r="E20" s="52">
        <v>21058</v>
      </c>
      <c r="F20" s="51">
        <f t="shared" si="1"/>
        <v>9.6353654193180738</v>
      </c>
      <c r="G20" s="51">
        <v>200293.25</v>
      </c>
      <c r="H20" s="52">
        <v>34203</v>
      </c>
      <c r="I20" s="53">
        <f t="shared" si="2"/>
        <v>5.8560140923310824</v>
      </c>
      <c r="J20" s="56">
        <v>21198</v>
      </c>
      <c r="K20" s="53">
        <f t="shared" si="3"/>
        <v>9.4486861968110194</v>
      </c>
      <c r="L20" s="51">
        <v>203042.82500000001</v>
      </c>
      <c r="M20" s="52">
        <v>35049</v>
      </c>
      <c r="N20" s="53">
        <f t="shared" si="4"/>
        <v>5.7931132129304688</v>
      </c>
      <c r="O20" s="56">
        <v>21760</v>
      </c>
      <c r="P20" s="53">
        <f t="shared" si="5"/>
        <v>9.3310121783088249</v>
      </c>
      <c r="Q20" s="51">
        <v>213998.22500000001</v>
      </c>
      <c r="R20" s="56">
        <v>41986</v>
      </c>
      <c r="S20" s="53">
        <f t="shared" si="6"/>
        <v>5.0968947982660886</v>
      </c>
      <c r="T20" s="56">
        <v>22480</v>
      </c>
      <c r="U20" s="53">
        <f t="shared" si="7"/>
        <v>9.5194939946619215</v>
      </c>
      <c r="V20" s="51">
        <v>224504.4</v>
      </c>
      <c r="W20" s="52">
        <v>41986</v>
      </c>
      <c r="X20" s="51">
        <f t="shared" si="8"/>
        <v>5.3471252322202636</v>
      </c>
      <c r="Y20" s="52">
        <v>22480</v>
      </c>
      <c r="Z20" s="53">
        <f t="shared" si="9"/>
        <v>9.9868505338078286</v>
      </c>
      <c r="AA20" s="56">
        <f t="shared" si="10"/>
        <v>6744</v>
      </c>
      <c r="AB20" s="56">
        <f t="shared" si="11"/>
        <v>33.289501779359426</v>
      </c>
      <c r="AMD20" s="37"/>
      <c r="AME20" s="37"/>
      <c r="AMF20" s="37"/>
      <c r="AMG20" s="37"/>
      <c r="AMH20" s="37"/>
      <c r="AMI20" s="37"/>
    </row>
    <row r="21" spans="1:1023">
      <c r="A21" s="55" t="s">
        <v>96</v>
      </c>
      <c r="B21" s="51">
        <v>101214</v>
      </c>
      <c r="C21" s="52">
        <v>27599</v>
      </c>
      <c r="D21" s="51">
        <f t="shared" si="0"/>
        <v>3.6673067864777709</v>
      </c>
      <c r="E21" s="52">
        <v>16933</v>
      </c>
      <c r="F21" s="51">
        <f t="shared" si="1"/>
        <v>5.9773223882359892</v>
      </c>
      <c r="G21" s="51">
        <v>98358.9</v>
      </c>
      <c r="H21" s="52">
        <v>28775</v>
      </c>
      <c r="I21" s="53">
        <f t="shared" si="2"/>
        <v>3.4182067767158992</v>
      </c>
      <c r="J21" s="52">
        <v>17801</v>
      </c>
      <c r="K21" s="53">
        <f t="shared" si="3"/>
        <v>5.5254704791865619</v>
      </c>
      <c r="L21" s="51">
        <v>111856.925</v>
      </c>
      <c r="M21" s="52">
        <v>28549</v>
      </c>
      <c r="N21" s="53">
        <f t="shared" si="4"/>
        <v>3.9180680584258645</v>
      </c>
      <c r="O21" s="52">
        <v>17490</v>
      </c>
      <c r="P21" s="53">
        <f t="shared" si="5"/>
        <v>6.395478845054317</v>
      </c>
      <c r="Q21" s="51">
        <v>118502.075</v>
      </c>
      <c r="R21" s="52">
        <v>34545</v>
      </c>
      <c r="S21" s="53">
        <f t="shared" si="6"/>
        <v>3.4303683601100015</v>
      </c>
      <c r="T21" s="52">
        <v>18661</v>
      </c>
      <c r="U21" s="53">
        <f t="shared" si="7"/>
        <v>6.3502532018648514</v>
      </c>
      <c r="V21" s="51">
        <v>112550.175</v>
      </c>
      <c r="W21" s="52">
        <v>34545</v>
      </c>
      <c r="X21" s="51">
        <f t="shared" si="8"/>
        <v>3.2580742509769864</v>
      </c>
      <c r="Y21" s="52">
        <v>18661</v>
      </c>
      <c r="Z21" s="53">
        <f t="shared" si="9"/>
        <v>6.0313045924655704</v>
      </c>
      <c r="AA21" s="52">
        <f t="shared" si="10"/>
        <v>5598.3</v>
      </c>
      <c r="AB21" s="52">
        <f t="shared" si="11"/>
        <v>20.104348641551901</v>
      </c>
      <c r="AMD21" s="37"/>
      <c r="AME21" s="37"/>
      <c r="AMF21" s="37"/>
      <c r="AMG21" s="37"/>
      <c r="AMH21" s="37"/>
      <c r="AMI21" s="37"/>
    </row>
    <row r="22" spans="1:1023">
      <c r="A22" s="97" t="s">
        <v>97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57"/>
      <c r="M22" s="57"/>
      <c r="N22" s="57"/>
      <c r="O22" s="57"/>
      <c r="P22" s="57"/>
      <c r="X22" s="43"/>
      <c r="AMD22" s="37"/>
      <c r="AME22" s="37"/>
      <c r="AMF22" s="37"/>
      <c r="AMG22" s="37"/>
      <c r="AMH22" s="37"/>
      <c r="AMI22" s="37"/>
    </row>
  </sheetData>
  <mergeCells count="8">
    <mergeCell ref="A22:K22"/>
    <mergeCell ref="A1:X1"/>
    <mergeCell ref="A2:A3"/>
    <mergeCell ref="B2:F2"/>
    <mergeCell ref="G2:K2"/>
    <mergeCell ref="L2:P2"/>
    <mergeCell ref="Q2:U2"/>
    <mergeCell ref="V2:AB2"/>
  </mergeCells>
  <pageMargins left="0.78749999999999998" right="0.78749999999999998" top="1.05277777777778" bottom="1.05277777777778" header="0.78749999999999998" footer="0.78749999999999998"/>
  <pageSetup paperSize="9" fitToWidth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CCFF"/>
  </sheetPr>
  <dimension ref="A1:AMJ22"/>
  <sheetViews>
    <sheetView zoomScaleNormal="100" workbookViewId="0">
      <pane xSplit="1" topLeftCell="B1" activePane="topRight" state="frozen"/>
      <selection pane="topRight" sqref="A1:AB1"/>
    </sheetView>
  </sheetViews>
  <sheetFormatPr baseColWidth="10" defaultColWidth="9.5" defaultRowHeight="14.25"/>
  <cols>
    <col min="1" max="1" width="16.125" style="3" customWidth="1"/>
    <col min="2" max="11" width="9.5" style="41"/>
    <col min="12" max="12" width="9.5" style="3"/>
    <col min="13" max="13" width="8.875" style="3" customWidth="1"/>
    <col min="14" max="26" width="9.5" style="3"/>
    <col min="27" max="28" width="9" style="3" customWidth="1"/>
    <col min="29" max="1024" width="9.5" style="3"/>
  </cols>
  <sheetData>
    <row r="1" spans="1:1023" ht="14.25" customHeight="1">
      <c r="A1" s="102" t="s">
        <v>98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1023" ht="12" customHeight="1">
      <c r="A2" s="99"/>
      <c r="B2" s="100">
        <v>2016</v>
      </c>
      <c r="C2" s="100"/>
      <c r="D2" s="100"/>
      <c r="E2" s="100"/>
      <c r="F2" s="100"/>
      <c r="G2" s="100">
        <v>2017</v>
      </c>
      <c r="H2" s="100"/>
      <c r="I2" s="100"/>
      <c r="J2" s="100"/>
      <c r="K2" s="100"/>
      <c r="L2" s="100">
        <v>2018</v>
      </c>
      <c r="M2" s="100"/>
      <c r="N2" s="100"/>
      <c r="O2" s="100"/>
      <c r="P2" s="100"/>
      <c r="Q2" s="100">
        <v>2019</v>
      </c>
      <c r="R2" s="100"/>
      <c r="S2" s="100"/>
      <c r="T2" s="100"/>
      <c r="U2" s="100"/>
      <c r="V2" s="101">
        <v>2020</v>
      </c>
      <c r="W2" s="101"/>
      <c r="X2" s="101"/>
      <c r="Y2" s="101"/>
      <c r="Z2" s="101"/>
      <c r="AA2" s="101"/>
      <c r="AB2" s="101"/>
    </row>
    <row r="3" spans="1:1023" s="43" customFormat="1" ht="53.1" customHeight="1">
      <c r="A3" s="99"/>
      <c r="B3" s="45" t="s">
        <v>70</v>
      </c>
      <c r="C3" s="45" t="s">
        <v>71</v>
      </c>
      <c r="D3" s="45" t="s">
        <v>72</v>
      </c>
      <c r="E3" s="45" t="s">
        <v>73</v>
      </c>
      <c r="F3" s="45" t="s">
        <v>74</v>
      </c>
      <c r="G3" s="45" t="s">
        <v>70</v>
      </c>
      <c r="H3" s="45" t="s">
        <v>71</v>
      </c>
      <c r="I3" s="45" t="s">
        <v>72</v>
      </c>
      <c r="J3" s="45" t="s">
        <v>73</v>
      </c>
      <c r="K3" s="45" t="s">
        <v>74</v>
      </c>
      <c r="L3" s="45" t="s">
        <v>70</v>
      </c>
      <c r="M3" s="45" t="s">
        <v>71</v>
      </c>
      <c r="N3" s="45" t="s">
        <v>72</v>
      </c>
      <c r="O3" s="45" t="s">
        <v>73</v>
      </c>
      <c r="P3" s="45" t="s">
        <v>74</v>
      </c>
      <c r="Q3" s="45" t="s">
        <v>70</v>
      </c>
      <c r="R3" s="45" t="s">
        <v>77</v>
      </c>
      <c r="S3" s="45" t="s">
        <v>72</v>
      </c>
      <c r="T3" s="45" t="s">
        <v>73</v>
      </c>
      <c r="U3" s="45" t="s">
        <v>74</v>
      </c>
      <c r="V3" s="45" t="s">
        <v>70</v>
      </c>
      <c r="W3" s="45" t="s">
        <v>77</v>
      </c>
      <c r="X3" s="45" t="s">
        <v>72</v>
      </c>
      <c r="Y3" s="45" t="s">
        <v>78</v>
      </c>
      <c r="Z3" s="45" t="s">
        <v>74</v>
      </c>
      <c r="AA3" s="45" t="s">
        <v>79</v>
      </c>
      <c r="AB3" s="45" t="s">
        <v>80</v>
      </c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</row>
    <row r="4" spans="1:1023" s="49" customFormat="1" ht="11.25">
      <c r="A4" s="46" t="s">
        <v>34</v>
      </c>
      <c r="B4" s="47">
        <v>177689.05</v>
      </c>
      <c r="C4" s="48">
        <v>26730</v>
      </c>
      <c r="D4" s="47">
        <f t="shared" ref="D4:D21" si="0">+B4/C4</f>
        <v>6.6475514403292175</v>
      </c>
      <c r="E4" s="48">
        <v>15842</v>
      </c>
      <c r="F4" s="47">
        <f t="shared" ref="F4:F21" si="1">+B4/E4</f>
        <v>11.216326852670116</v>
      </c>
      <c r="G4" s="47">
        <v>189716.47500000001</v>
      </c>
      <c r="H4" s="48">
        <v>27558</v>
      </c>
      <c r="I4" s="47">
        <f t="shared" ref="I4:I21" si="2">+G4/H4</f>
        <v>6.8842613760069673</v>
      </c>
      <c r="J4" s="48">
        <v>16390</v>
      </c>
      <c r="K4" s="47">
        <f t="shared" ref="K4:K21" si="3">+G4/J4</f>
        <v>11.575135753508237</v>
      </c>
      <c r="L4" s="47">
        <v>207420.375</v>
      </c>
      <c r="M4" s="48">
        <v>28417</v>
      </c>
      <c r="N4" s="47">
        <f t="shared" ref="N4:N21" si="4">+L4/M4</f>
        <v>7.2991651124326991</v>
      </c>
      <c r="O4" s="48">
        <v>16937</v>
      </c>
      <c r="P4" s="47">
        <f t="shared" ref="P4:P15" si="5">+L4/O4</f>
        <v>12.246582924957194</v>
      </c>
      <c r="Q4" s="47">
        <v>234645.875</v>
      </c>
      <c r="R4" s="48">
        <v>33794</v>
      </c>
      <c r="S4" s="47">
        <f t="shared" ref="S4:S15" si="6">+Q4/R4</f>
        <v>6.9434182103331956</v>
      </c>
      <c r="T4" s="48">
        <v>17287</v>
      </c>
      <c r="U4" s="47">
        <f t="shared" ref="U4:U15" si="7">+Q4/T4</f>
        <v>13.573545149534333</v>
      </c>
      <c r="V4" s="47">
        <v>248325.52499999999</v>
      </c>
      <c r="W4" s="48">
        <v>33794</v>
      </c>
      <c r="X4" s="47">
        <f t="shared" ref="X4:X15" si="8">+V4/W4</f>
        <v>7.3482134402556669</v>
      </c>
      <c r="Y4" s="48">
        <v>17287</v>
      </c>
      <c r="Z4" s="47">
        <f t="shared" ref="Z4:Z15" si="9">+V4/Y4</f>
        <v>14.36487100133048</v>
      </c>
      <c r="AA4" s="48">
        <f t="shared" ref="AA4:AA21" si="10">+Y4*0.3</f>
        <v>5186.0999999999995</v>
      </c>
      <c r="AB4" s="48">
        <f t="shared" ref="AB4:AB21" si="11">+V4/AA4</f>
        <v>47.882903337768269</v>
      </c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</row>
    <row r="5" spans="1:1023">
      <c r="A5" s="50" t="s">
        <v>81</v>
      </c>
      <c r="B5" s="51">
        <v>139655.9</v>
      </c>
      <c r="C5" s="52">
        <v>21966</v>
      </c>
      <c r="D5" s="51">
        <f t="shared" si="0"/>
        <v>6.3578211781844667</v>
      </c>
      <c r="E5" s="52">
        <v>12560</v>
      </c>
      <c r="F5" s="51">
        <f t="shared" si="1"/>
        <v>11.119100318471338</v>
      </c>
      <c r="G5" s="51">
        <v>171633.35</v>
      </c>
      <c r="H5" s="52">
        <v>23699</v>
      </c>
      <c r="I5" s="53">
        <f t="shared" si="2"/>
        <v>7.2422190809738813</v>
      </c>
      <c r="J5" s="52">
        <v>13709</v>
      </c>
      <c r="K5" s="53">
        <f t="shared" si="3"/>
        <v>12.519757093879933</v>
      </c>
      <c r="L5" s="51">
        <v>173440.875</v>
      </c>
      <c r="M5" s="52">
        <v>24091</v>
      </c>
      <c r="N5" s="53">
        <f t="shared" si="4"/>
        <v>7.1994053796023412</v>
      </c>
      <c r="O5" s="52">
        <v>13977</v>
      </c>
      <c r="P5" s="53">
        <f t="shared" si="5"/>
        <v>12.409020176003434</v>
      </c>
      <c r="Q5" s="51">
        <v>217192.75</v>
      </c>
      <c r="R5" s="52">
        <v>28331</v>
      </c>
      <c r="S5" s="53">
        <f t="shared" si="6"/>
        <v>7.6662578094666616</v>
      </c>
      <c r="T5" s="52">
        <v>13755</v>
      </c>
      <c r="U5" s="53">
        <f t="shared" si="7"/>
        <v>15.790094511086878</v>
      </c>
      <c r="V5" s="51">
        <v>226176.375</v>
      </c>
      <c r="W5" s="52">
        <v>28331</v>
      </c>
      <c r="X5" s="53">
        <f t="shared" si="8"/>
        <v>7.983353040838657</v>
      </c>
      <c r="Y5" s="52">
        <v>13755</v>
      </c>
      <c r="Z5" s="53">
        <f t="shared" si="9"/>
        <v>16.443211559432932</v>
      </c>
      <c r="AA5" s="52">
        <f t="shared" si="10"/>
        <v>4126.5</v>
      </c>
      <c r="AB5" s="52">
        <f t="shared" si="11"/>
        <v>54.81070519810978</v>
      </c>
      <c r="AC5" s="49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</row>
    <row r="6" spans="1:1023">
      <c r="A6" s="50" t="s">
        <v>82</v>
      </c>
      <c r="B6" s="51">
        <v>144340</v>
      </c>
      <c r="C6" s="52">
        <v>28019</v>
      </c>
      <c r="D6" s="51">
        <f t="shared" si="0"/>
        <v>5.151504336343196</v>
      </c>
      <c r="E6" s="52">
        <v>17116</v>
      </c>
      <c r="F6" s="51">
        <f t="shared" si="1"/>
        <v>8.4330451039962604</v>
      </c>
      <c r="G6" s="51">
        <v>146819.04999999999</v>
      </c>
      <c r="H6" s="52">
        <v>29098</v>
      </c>
      <c r="I6" s="53">
        <f t="shared" si="2"/>
        <v>5.045674960478383</v>
      </c>
      <c r="J6" s="52">
        <v>17756</v>
      </c>
      <c r="K6" s="53">
        <f t="shared" si="3"/>
        <v>8.2687007208830803</v>
      </c>
      <c r="L6" s="51">
        <v>175992</v>
      </c>
      <c r="M6" s="52">
        <v>28886</v>
      </c>
      <c r="N6" s="53">
        <f t="shared" si="4"/>
        <v>6.0926400332340922</v>
      </c>
      <c r="O6" s="52">
        <v>17672</v>
      </c>
      <c r="P6" s="53">
        <f t="shared" si="5"/>
        <v>9.9588048890900858</v>
      </c>
      <c r="Q6" s="51">
        <v>187424.75</v>
      </c>
      <c r="R6" s="52">
        <v>34013</v>
      </c>
      <c r="S6" s="53">
        <f t="shared" si="6"/>
        <v>5.5103857348660803</v>
      </c>
      <c r="T6" s="52">
        <v>18067</v>
      </c>
      <c r="U6" s="53">
        <f t="shared" si="7"/>
        <v>10.37387225327946</v>
      </c>
      <c r="V6" s="51">
        <v>217445.47500000001</v>
      </c>
      <c r="W6" s="52">
        <v>34013</v>
      </c>
      <c r="X6" s="53">
        <f t="shared" si="8"/>
        <v>6.3930107605915385</v>
      </c>
      <c r="Y6" s="52">
        <v>18067</v>
      </c>
      <c r="Z6" s="53">
        <f t="shared" si="9"/>
        <v>12.035505341229866</v>
      </c>
      <c r="AA6" s="52">
        <f t="shared" si="10"/>
        <v>5420.0999999999995</v>
      </c>
      <c r="AB6" s="52">
        <f t="shared" si="11"/>
        <v>40.118351137432896</v>
      </c>
      <c r="AC6" s="49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  <c r="AMI6" s="37"/>
    </row>
    <row r="7" spans="1:1023">
      <c r="A7" s="50" t="s">
        <v>83</v>
      </c>
      <c r="B7" s="51">
        <v>148776.75</v>
      </c>
      <c r="C7" s="52">
        <v>27020</v>
      </c>
      <c r="D7" s="51">
        <f t="shared" si="0"/>
        <v>5.5061713545521833</v>
      </c>
      <c r="E7" s="52">
        <v>17241</v>
      </c>
      <c r="F7" s="51">
        <f t="shared" si="1"/>
        <v>8.6292413433095536</v>
      </c>
      <c r="G7" s="51">
        <v>135532.35</v>
      </c>
      <c r="H7" s="52">
        <v>27454</v>
      </c>
      <c r="I7" s="53">
        <f t="shared" si="2"/>
        <v>4.9367068551030817</v>
      </c>
      <c r="J7" s="52">
        <v>17547</v>
      </c>
      <c r="K7" s="53">
        <f t="shared" si="3"/>
        <v>7.7239613609163964</v>
      </c>
      <c r="L7" s="51">
        <v>152187.5</v>
      </c>
      <c r="M7" s="52">
        <v>27069</v>
      </c>
      <c r="N7" s="53">
        <f t="shared" si="4"/>
        <v>5.6222062137500464</v>
      </c>
      <c r="O7" s="52">
        <v>17343</v>
      </c>
      <c r="P7" s="53">
        <f t="shared" si="5"/>
        <v>8.7751542409041114</v>
      </c>
      <c r="Q7" s="51">
        <v>142385.4</v>
      </c>
      <c r="R7" s="52">
        <v>32434</v>
      </c>
      <c r="S7" s="53">
        <f t="shared" si="6"/>
        <v>4.3900043164580378</v>
      </c>
      <c r="T7" s="52">
        <v>17868</v>
      </c>
      <c r="U7" s="53">
        <f t="shared" si="7"/>
        <v>7.9687374076561444</v>
      </c>
      <c r="V7" s="51">
        <v>167939.125</v>
      </c>
      <c r="W7" s="52">
        <v>32434</v>
      </c>
      <c r="X7" s="53">
        <f t="shared" si="8"/>
        <v>5.1778727569834126</v>
      </c>
      <c r="Y7" s="52">
        <v>17868</v>
      </c>
      <c r="Z7" s="53">
        <f t="shared" si="9"/>
        <v>9.3988764830982756</v>
      </c>
      <c r="AA7" s="52">
        <f t="shared" si="10"/>
        <v>5360.4</v>
      </c>
      <c r="AB7" s="52">
        <f t="shared" si="11"/>
        <v>31.329588276994258</v>
      </c>
      <c r="AC7" s="49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</row>
    <row r="8" spans="1:1023">
      <c r="A8" s="46" t="s">
        <v>33</v>
      </c>
      <c r="B8" s="47">
        <v>247508.05</v>
      </c>
      <c r="C8" s="48">
        <v>30859</v>
      </c>
      <c r="D8" s="47">
        <f t="shared" si="0"/>
        <v>8.0206114909750799</v>
      </c>
      <c r="E8" s="48">
        <v>17894</v>
      </c>
      <c r="F8" s="47">
        <f t="shared" si="1"/>
        <v>13.831901754778137</v>
      </c>
      <c r="G8" s="47">
        <v>267038.75</v>
      </c>
      <c r="H8" s="48">
        <v>32163</v>
      </c>
      <c r="I8" s="47">
        <f t="shared" si="2"/>
        <v>8.3026692161800835</v>
      </c>
      <c r="J8" s="48">
        <v>18312</v>
      </c>
      <c r="K8" s="47">
        <f t="shared" si="3"/>
        <v>14.582718982088249</v>
      </c>
      <c r="L8" s="47">
        <v>281371.59999999998</v>
      </c>
      <c r="M8" s="48">
        <v>34007</v>
      </c>
      <c r="N8" s="47">
        <f t="shared" si="4"/>
        <v>8.2739318375628539</v>
      </c>
      <c r="O8" s="48">
        <v>19554</v>
      </c>
      <c r="P8" s="47">
        <f t="shared" si="5"/>
        <v>14.389465071085199</v>
      </c>
      <c r="Q8" s="47">
        <v>387963.1</v>
      </c>
      <c r="R8" s="48">
        <v>36511</v>
      </c>
      <c r="S8" s="47">
        <f t="shared" si="6"/>
        <v>10.625923694229137</v>
      </c>
      <c r="T8" s="48">
        <v>18420</v>
      </c>
      <c r="U8" s="47">
        <f t="shared" si="7"/>
        <v>21.062057546145493</v>
      </c>
      <c r="V8" s="47">
        <v>483520.625</v>
      </c>
      <c r="W8" s="48">
        <v>36511</v>
      </c>
      <c r="X8" s="47">
        <f t="shared" si="8"/>
        <v>13.243149324861001</v>
      </c>
      <c r="Y8" s="48">
        <v>18420</v>
      </c>
      <c r="Z8" s="47">
        <f t="shared" si="9"/>
        <v>26.249762486427795</v>
      </c>
      <c r="AA8" s="48">
        <f t="shared" si="10"/>
        <v>5526</v>
      </c>
      <c r="AB8" s="48">
        <f t="shared" si="11"/>
        <v>87.499208288092646</v>
      </c>
      <c r="AC8" s="49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</row>
    <row r="9" spans="1:1023">
      <c r="A9" s="50" t="s">
        <v>84</v>
      </c>
      <c r="B9" s="51">
        <v>149984.6</v>
      </c>
      <c r="C9" s="52">
        <v>22450</v>
      </c>
      <c r="D9" s="51">
        <f t="shared" si="0"/>
        <v>6.6808285077951002</v>
      </c>
      <c r="E9" s="52">
        <v>12993</v>
      </c>
      <c r="F9" s="51">
        <f t="shared" si="1"/>
        <v>11.543492649888401</v>
      </c>
      <c r="G9" s="51">
        <v>173174.6</v>
      </c>
      <c r="H9" s="52">
        <v>22790</v>
      </c>
      <c r="I9" s="53">
        <f t="shared" si="2"/>
        <v>7.5987099605089954</v>
      </c>
      <c r="J9" s="52">
        <v>13161</v>
      </c>
      <c r="K9" s="53">
        <f t="shared" si="3"/>
        <v>13.158164273231518</v>
      </c>
      <c r="L9" s="51">
        <v>195199.75</v>
      </c>
      <c r="M9" s="52">
        <v>23048</v>
      </c>
      <c r="N9" s="53">
        <f t="shared" si="4"/>
        <v>8.4692706525511969</v>
      </c>
      <c r="O9" s="52">
        <v>13546</v>
      </c>
      <c r="P9" s="53">
        <f t="shared" si="5"/>
        <v>14.410139524582902</v>
      </c>
      <c r="Q9" s="51">
        <v>162374.375</v>
      </c>
      <c r="R9" s="52">
        <v>29254</v>
      </c>
      <c r="S9" s="53">
        <f t="shared" si="6"/>
        <v>5.550501640801258</v>
      </c>
      <c r="T9" s="52">
        <v>14247</v>
      </c>
      <c r="U9" s="53">
        <f t="shared" si="7"/>
        <v>11.397092370323577</v>
      </c>
      <c r="V9" s="51">
        <v>184741.5</v>
      </c>
      <c r="W9" s="52">
        <v>29254</v>
      </c>
      <c r="X9" s="53">
        <f t="shared" si="8"/>
        <v>6.315085116565256</v>
      </c>
      <c r="Y9" s="52">
        <v>14247</v>
      </c>
      <c r="Z9" s="53">
        <f t="shared" si="9"/>
        <v>12.967045693830281</v>
      </c>
      <c r="AA9" s="52">
        <f t="shared" si="10"/>
        <v>4274.0999999999995</v>
      </c>
      <c r="AB9" s="52">
        <f t="shared" si="11"/>
        <v>43.22348564610094</v>
      </c>
      <c r="AC9" s="49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</row>
    <row r="10" spans="1:1023">
      <c r="A10" s="50" t="s">
        <v>85</v>
      </c>
      <c r="B10" s="51">
        <v>118752.8</v>
      </c>
      <c r="C10" s="52">
        <v>25787</v>
      </c>
      <c r="D10" s="51">
        <f t="shared" si="0"/>
        <v>4.6051421258773804</v>
      </c>
      <c r="E10" s="52">
        <v>15484</v>
      </c>
      <c r="F10" s="51">
        <f t="shared" si="1"/>
        <v>7.6693877551020408</v>
      </c>
      <c r="G10" s="51">
        <v>137739.47500000001</v>
      </c>
      <c r="H10" s="52">
        <v>27024</v>
      </c>
      <c r="I10" s="53">
        <f t="shared" si="2"/>
        <v>5.096931431320308</v>
      </c>
      <c r="J10" s="52">
        <v>16199</v>
      </c>
      <c r="K10" s="53">
        <f t="shared" si="3"/>
        <v>8.5029616025680603</v>
      </c>
      <c r="L10" s="51">
        <v>144076.29999999999</v>
      </c>
      <c r="M10" s="52">
        <v>26888</v>
      </c>
      <c r="N10" s="53">
        <f t="shared" si="4"/>
        <v>5.3583866408806902</v>
      </c>
      <c r="O10" s="52">
        <v>16400</v>
      </c>
      <c r="P10" s="53">
        <f t="shared" si="5"/>
        <v>8.785140243902438</v>
      </c>
      <c r="Q10" s="51">
        <v>142198.25</v>
      </c>
      <c r="R10" s="52">
        <v>34027</v>
      </c>
      <c r="S10" s="53">
        <f t="shared" si="6"/>
        <v>4.1789828665471536</v>
      </c>
      <c r="T10" s="52">
        <v>17742</v>
      </c>
      <c r="U10" s="53">
        <f t="shared" si="7"/>
        <v>8.0147813098861462</v>
      </c>
      <c r="V10" s="51">
        <v>170599.47500000001</v>
      </c>
      <c r="W10" s="52">
        <v>34027</v>
      </c>
      <c r="X10" s="53">
        <f t="shared" si="8"/>
        <v>5.0136501895553529</v>
      </c>
      <c r="Y10" s="52">
        <v>17742</v>
      </c>
      <c r="Z10" s="53">
        <f t="shared" si="9"/>
        <v>9.6155718070116105</v>
      </c>
      <c r="AA10" s="52">
        <f t="shared" si="10"/>
        <v>5322.5999999999995</v>
      </c>
      <c r="AB10" s="52">
        <f t="shared" si="11"/>
        <v>32.051906023372041</v>
      </c>
      <c r="AC10" s="49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</row>
    <row r="11" spans="1:1023">
      <c r="A11" s="50" t="s">
        <v>86</v>
      </c>
      <c r="B11" s="51">
        <v>135738.29999999999</v>
      </c>
      <c r="C11" s="52">
        <v>25255</v>
      </c>
      <c r="D11" s="51">
        <f t="shared" si="0"/>
        <v>5.3747099584240736</v>
      </c>
      <c r="E11" s="52">
        <v>15645</v>
      </c>
      <c r="F11" s="51">
        <f t="shared" si="1"/>
        <v>8.6761457334611691</v>
      </c>
      <c r="G11" s="51">
        <v>142460.6</v>
      </c>
      <c r="H11" s="52">
        <v>26113</v>
      </c>
      <c r="I11" s="53">
        <f t="shared" si="2"/>
        <v>5.4555432160226713</v>
      </c>
      <c r="J11" s="52">
        <v>16300</v>
      </c>
      <c r="K11" s="53">
        <f t="shared" si="3"/>
        <v>8.7399141104294475</v>
      </c>
      <c r="L11" s="51">
        <v>143822.97500000001</v>
      </c>
      <c r="M11" s="52">
        <v>27665</v>
      </c>
      <c r="N11" s="53">
        <f t="shared" si="4"/>
        <v>5.1987339598771012</v>
      </c>
      <c r="O11" s="52">
        <v>17264</v>
      </c>
      <c r="P11" s="53">
        <f t="shared" si="5"/>
        <v>8.3308025370713619</v>
      </c>
      <c r="Q11" s="51">
        <v>158035.625</v>
      </c>
      <c r="R11" s="52">
        <v>31956</v>
      </c>
      <c r="S11" s="53">
        <f t="shared" si="6"/>
        <v>4.9454132244335964</v>
      </c>
      <c r="T11" s="52">
        <v>17233</v>
      </c>
      <c r="U11" s="53">
        <f t="shared" si="7"/>
        <v>9.1705231242383807</v>
      </c>
      <c r="V11" s="51">
        <v>176980.17499999999</v>
      </c>
      <c r="W11" s="52">
        <v>31956</v>
      </c>
      <c r="X11" s="53">
        <f t="shared" si="8"/>
        <v>5.5382455563900361</v>
      </c>
      <c r="Y11" s="52">
        <v>17233</v>
      </c>
      <c r="Z11" s="53">
        <f t="shared" si="9"/>
        <v>10.269841292868334</v>
      </c>
      <c r="AA11" s="52">
        <f t="shared" si="10"/>
        <v>5169.8999999999996</v>
      </c>
      <c r="AB11" s="52">
        <f t="shared" si="11"/>
        <v>34.232804309561111</v>
      </c>
      <c r="AC11" s="49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</row>
    <row r="12" spans="1:1023">
      <c r="A12" s="50" t="s">
        <v>87</v>
      </c>
      <c r="B12" s="51">
        <v>106974.125</v>
      </c>
      <c r="C12" s="52">
        <v>22473</v>
      </c>
      <c r="D12" s="51">
        <f t="shared" si="0"/>
        <v>4.7601176967917054</v>
      </c>
      <c r="E12" s="52">
        <v>13106</v>
      </c>
      <c r="F12" s="51">
        <f t="shared" si="1"/>
        <v>8.162225316648863</v>
      </c>
      <c r="G12" s="51">
        <v>104406.65</v>
      </c>
      <c r="H12" s="52">
        <v>23159</v>
      </c>
      <c r="I12" s="53">
        <f t="shared" si="2"/>
        <v>4.5082538106135841</v>
      </c>
      <c r="J12" s="52">
        <v>13604</v>
      </c>
      <c r="K12" s="53">
        <f t="shared" si="3"/>
        <v>7.6747022934431044</v>
      </c>
      <c r="L12" s="51">
        <v>123118.75</v>
      </c>
      <c r="M12" s="52">
        <v>24401</v>
      </c>
      <c r="N12" s="53">
        <f t="shared" si="4"/>
        <v>5.0456436211630669</v>
      </c>
      <c r="O12" s="52">
        <v>14305</v>
      </c>
      <c r="P12" s="53">
        <f t="shared" si="5"/>
        <v>8.6066934638238379</v>
      </c>
      <c r="Q12" s="51">
        <v>126536.625</v>
      </c>
      <c r="R12" s="52">
        <v>28904</v>
      </c>
      <c r="S12" s="53">
        <f t="shared" si="6"/>
        <v>4.3778240035981177</v>
      </c>
      <c r="T12" s="52">
        <v>14505</v>
      </c>
      <c r="U12" s="53">
        <f t="shared" si="7"/>
        <v>8.7236556359875905</v>
      </c>
      <c r="V12" s="51">
        <v>141331.82500000001</v>
      </c>
      <c r="W12" s="52">
        <v>28904</v>
      </c>
      <c r="X12" s="53">
        <f t="shared" si="8"/>
        <v>4.8896977926930534</v>
      </c>
      <c r="Y12" s="52">
        <v>14505</v>
      </c>
      <c r="Z12" s="53">
        <f t="shared" si="9"/>
        <v>9.7436625301620143</v>
      </c>
      <c r="AA12" s="52">
        <f t="shared" si="10"/>
        <v>4351.5</v>
      </c>
      <c r="AB12" s="52">
        <f t="shared" si="11"/>
        <v>32.478875100540044</v>
      </c>
      <c r="AC12" s="49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</row>
    <row r="13" spans="1:1023">
      <c r="A13" s="55" t="s">
        <v>88</v>
      </c>
      <c r="B13" s="51">
        <v>215433.9</v>
      </c>
      <c r="C13" s="52">
        <v>31339</v>
      </c>
      <c r="D13" s="51">
        <f t="shared" si="0"/>
        <v>6.8743067743067741</v>
      </c>
      <c r="E13" s="52">
        <v>18828</v>
      </c>
      <c r="F13" s="51">
        <f t="shared" si="1"/>
        <v>11.442208413001913</v>
      </c>
      <c r="G13" s="51">
        <v>222353.02499999999</v>
      </c>
      <c r="H13" s="52">
        <v>31411</v>
      </c>
      <c r="I13" s="53">
        <f t="shared" si="2"/>
        <v>7.0788266849192958</v>
      </c>
      <c r="J13" s="52">
        <v>18957</v>
      </c>
      <c r="K13" s="53">
        <f t="shared" si="3"/>
        <v>11.729336129134357</v>
      </c>
      <c r="L13" s="51">
        <v>249973.27499999999</v>
      </c>
      <c r="M13" s="52">
        <v>32763</v>
      </c>
      <c r="N13" s="53">
        <f t="shared" si="4"/>
        <v>7.6297431553887005</v>
      </c>
      <c r="O13" s="52">
        <v>19791</v>
      </c>
      <c r="P13" s="53">
        <f t="shared" si="5"/>
        <v>12.630654085190237</v>
      </c>
      <c r="Q13" s="51">
        <v>276354.27500000002</v>
      </c>
      <c r="R13" s="52">
        <v>37865</v>
      </c>
      <c r="S13" s="53">
        <f t="shared" si="6"/>
        <v>7.2984094810511033</v>
      </c>
      <c r="T13" s="52">
        <v>20049</v>
      </c>
      <c r="U13" s="53">
        <f t="shared" si="7"/>
        <v>13.783943089430895</v>
      </c>
      <c r="V13" s="51">
        <v>289884.55</v>
      </c>
      <c r="W13" s="52">
        <v>37865</v>
      </c>
      <c r="X13" s="53">
        <f t="shared" si="8"/>
        <v>7.6557388089264489</v>
      </c>
      <c r="Y13" s="52">
        <v>20049</v>
      </c>
      <c r="Z13" s="53">
        <f t="shared" si="9"/>
        <v>14.458803431592598</v>
      </c>
      <c r="AA13" s="52">
        <f t="shared" si="10"/>
        <v>6014.7</v>
      </c>
      <c r="AB13" s="52">
        <f t="shared" si="11"/>
        <v>48.196011438641996</v>
      </c>
      <c r="AC13" s="49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</row>
    <row r="14" spans="1:1023">
      <c r="A14" s="50" t="s">
        <v>89</v>
      </c>
      <c r="B14" s="51">
        <v>161198.07500000001</v>
      </c>
      <c r="C14" s="52">
        <v>22744</v>
      </c>
      <c r="D14" s="51">
        <f t="shared" si="0"/>
        <v>7.0874989008090052</v>
      </c>
      <c r="E14" s="52">
        <v>13589</v>
      </c>
      <c r="F14" s="51">
        <f t="shared" si="1"/>
        <v>11.862394215909928</v>
      </c>
      <c r="G14" s="51">
        <v>164898</v>
      </c>
      <c r="H14" s="52">
        <v>24034</v>
      </c>
      <c r="I14" s="53">
        <f t="shared" si="2"/>
        <v>6.8610302072064577</v>
      </c>
      <c r="J14" s="52">
        <v>14365</v>
      </c>
      <c r="K14" s="53">
        <f t="shared" si="3"/>
        <v>11.479150713539854</v>
      </c>
      <c r="L14" s="51">
        <v>183324.82500000001</v>
      </c>
      <c r="M14" s="52">
        <v>25207</v>
      </c>
      <c r="N14" s="53">
        <f t="shared" si="4"/>
        <v>7.2727744277383275</v>
      </c>
      <c r="O14" s="52">
        <v>15038</v>
      </c>
      <c r="P14" s="53">
        <f t="shared" si="5"/>
        <v>12.190771711663785</v>
      </c>
      <c r="Q14" s="51">
        <v>201271.52499999999</v>
      </c>
      <c r="R14" s="52">
        <v>30683</v>
      </c>
      <c r="S14" s="53">
        <f t="shared" si="6"/>
        <v>6.5597081445751719</v>
      </c>
      <c r="T14" s="52">
        <v>15582</v>
      </c>
      <c r="U14" s="53">
        <f t="shared" si="7"/>
        <v>12.916924977538185</v>
      </c>
      <c r="V14" s="51">
        <v>204712.55</v>
      </c>
      <c r="W14" s="52">
        <v>30683</v>
      </c>
      <c r="X14" s="53">
        <f t="shared" si="8"/>
        <v>6.6718557507414529</v>
      </c>
      <c r="Y14" s="52">
        <v>15582</v>
      </c>
      <c r="Z14" s="53">
        <f t="shared" si="9"/>
        <v>13.137758310871517</v>
      </c>
      <c r="AA14" s="52">
        <f t="shared" si="10"/>
        <v>4674.5999999999995</v>
      </c>
      <c r="AB14" s="52">
        <f t="shared" si="11"/>
        <v>43.792527702905062</v>
      </c>
      <c r="AC14" s="49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</row>
    <row r="15" spans="1:1023">
      <c r="A15" s="50" t="s">
        <v>90</v>
      </c>
      <c r="B15" s="51">
        <v>83480.024999999994</v>
      </c>
      <c r="C15" s="52">
        <v>21671</v>
      </c>
      <c r="D15" s="51">
        <f t="shared" si="0"/>
        <v>3.8521538000092286</v>
      </c>
      <c r="E15" s="52">
        <v>12775</v>
      </c>
      <c r="F15" s="51">
        <f t="shared" si="1"/>
        <v>6.5346399217221132</v>
      </c>
      <c r="G15" s="51">
        <v>85841.425000000003</v>
      </c>
      <c r="H15" s="52">
        <v>20395</v>
      </c>
      <c r="I15" s="53">
        <f t="shared" si="2"/>
        <v>4.2089445942632997</v>
      </c>
      <c r="J15" s="52">
        <v>12006</v>
      </c>
      <c r="K15" s="53">
        <f t="shared" si="3"/>
        <v>7.1498771447609535</v>
      </c>
      <c r="L15" s="51">
        <v>107916.825</v>
      </c>
      <c r="M15" s="52">
        <v>21006</v>
      </c>
      <c r="N15" s="53">
        <f t="shared" si="4"/>
        <v>5.1374285918309051</v>
      </c>
      <c r="O15" s="52">
        <v>12376</v>
      </c>
      <c r="P15" s="53">
        <f t="shared" si="5"/>
        <v>8.719846881060116</v>
      </c>
      <c r="Q15" s="51">
        <v>128136.35</v>
      </c>
      <c r="R15" s="52">
        <v>25666</v>
      </c>
      <c r="S15" s="53">
        <f t="shared" si="6"/>
        <v>4.9924549988311391</v>
      </c>
      <c r="T15" s="52">
        <v>12816</v>
      </c>
      <c r="U15" s="53">
        <f t="shared" si="7"/>
        <v>9.9981546504369536</v>
      </c>
      <c r="V15" s="51">
        <v>105424.9</v>
      </c>
      <c r="W15" s="52">
        <v>25666</v>
      </c>
      <c r="X15" s="53">
        <f t="shared" si="8"/>
        <v>4.1075703265019872</v>
      </c>
      <c r="Y15" s="52">
        <v>12816</v>
      </c>
      <c r="Z15" s="53">
        <f t="shared" si="9"/>
        <v>8.2260377652933823</v>
      </c>
      <c r="AA15" s="52">
        <f t="shared" si="10"/>
        <v>3844.7999999999997</v>
      </c>
      <c r="AB15" s="52">
        <f t="shared" si="11"/>
        <v>27.420125884311279</v>
      </c>
      <c r="AC15" s="49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</row>
    <row r="16" spans="1:1023">
      <c r="A16" s="50" t="s">
        <v>91</v>
      </c>
      <c r="B16" s="51">
        <v>117609.4</v>
      </c>
      <c r="C16" s="52">
        <v>25980</v>
      </c>
      <c r="D16" s="51">
        <f t="shared" si="0"/>
        <v>4.526920708237105</v>
      </c>
      <c r="E16" s="52">
        <v>15428</v>
      </c>
      <c r="F16" s="51">
        <f t="shared" si="1"/>
        <v>7.6231138190303342</v>
      </c>
      <c r="G16" s="51">
        <v>120244.02499999999</v>
      </c>
      <c r="H16" s="52">
        <v>26533</v>
      </c>
      <c r="I16" s="53">
        <f t="shared" si="2"/>
        <v>4.5318669204386985</v>
      </c>
      <c r="J16" s="52">
        <v>15880</v>
      </c>
      <c r="K16" s="53">
        <f t="shared" si="3"/>
        <v>7.5720418765743069</v>
      </c>
      <c r="L16" s="51">
        <v>133136.9</v>
      </c>
      <c r="M16" s="52">
        <v>27658</v>
      </c>
      <c r="N16" s="53">
        <f t="shared" si="4"/>
        <v>4.8136850097620938</v>
      </c>
      <c r="O16" s="52">
        <v>16758</v>
      </c>
      <c r="P16" s="53">
        <f t="shared" ref="P16:P21" si="12">+L17/O16</f>
        <v>17.138559195608067</v>
      </c>
      <c r="Q16" s="51">
        <v>184990.35</v>
      </c>
      <c r="R16" s="52">
        <v>32208</v>
      </c>
      <c r="S16" s="53">
        <f t="shared" ref="S16:S21" si="13">+Q17/R16</f>
        <v>9.9965769374068554</v>
      </c>
      <c r="T16" s="52">
        <v>16621</v>
      </c>
      <c r="U16" s="53">
        <f t="shared" ref="U16:U21" si="14">+Q17/T16</f>
        <v>19.371262258588533</v>
      </c>
      <c r="V16" s="51">
        <v>172036.05</v>
      </c>
      <c r="W16" s="52">
        <v>32208</v>
      </c>
      <c r="X16" s="53">
        <f t="shared" ref="X16:X21" si="15">+V17/W16</f>
        <v>10.079547006954794</v>
      </c>
      <c r="Y16" s="52">
        <v>16621</v>
      </c>
      <c r="Z16" s="53">
        <f t="shared" ref="Z16:Z21" si="16">+V17/Y16</f>
        <v>19.532040791769447</v>
      </c>
      <c r="AA16" s="52">
        <f t="shared" si="10"/>
        <v>4986.3</v>
      </c>
      <c r="AB16" s="52">
        <f t="shared" si="11"/>
        <v>34.501744780699113</v>
      </c>
      <c r="AC16" s="49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</row>
    <row r="17" spans="1:1023">
      <c r="A17" s="55" t="s">
        <v>92</v>
      </c>
      <c r="B17" s="51">
        <v>246938.27499999999</v>
      </c>
      <c r="C17" s="52">
        <v>31370</v>
      </c>
      <c r="D17" s="51">
        <f t="shared" si="0"/>
        <v>7.8717970991393047</v>
      </c>
      <c r="E17" s="52">
        <v>18709</v>
      </c>
      <c r="F17" s="51">
        <f t="shared" si="1"/>
        <v>13.198902934416591</v>
      </c>
      <c r="G17" s="51">
        <v>262843.3</v>
      </c>
      <c r="H17" s="52">
        <v>32451</v>
      </c>
      <c r="I17" s="53">
        <f t="shared" si="2"/>
        <v>8.0996980062247701</v>
      </c>
      <c r="J17" s="52">
        <v>19314</v>
      </c>
      <c r="K17" s="53">
        <f t="shared" si="3"/>
        <v>13.60895205550378</v>
      </c>
      <c r="L17" s="51">
        <v>287207.97499999998</v>
      </c>
      <c r="M17" s="52">
        <v>33055</v>
      </c>
      <c r="N17" s="53">
        <f t="shared" si="4"/>
        <v>8.6887906519437301</v>
      </c>
      <c r="O17" s="52">
        <v>19648</v>
      </c>
      <c r="P17" s="53">
        <f t="shared" si="12"/>
        <v>7.7880725773615627</v>
      </c>
      <c r="Q17" s="51">
        <v>321969.75</v>
      </c>
      <c r="R17" s="52">
        <v>40953</v>
      </c>
      <c r="S17" s="53">
        <f t="shared" si="13"/>
        <v>3.85763008814983</v>
      </c>
      <c r="T17" s="52">
        <v>21030</v>
      </c>
      <c r="U17" s="53">
        <f t="shared" si="14"/>
        <v>7.5121980504041845</v>
      </c>
      <c r="V17" s="51">
        <v>324642.05</v>
      </c>
      <c r="W17" s="52">
        <v>40953</v>
      </c>
      <c r="X17" s="53">
        <f t="shared" si="15"/>
        <v>3.5841592801504167</v>
      </c>
      <c r="Y17" s="52">
        <v>21030</v>
      </c>
      <c r="Z17" s="53">
        <f t="shared" si="16"/>
        <v>6.9796516880646697</v>
      </c>
      <c r="AA17" s="52">
        <f t="shared" si="10"/>
        <v>6309</v>
      </c>
      <c r="AB17" s="52">
        <f t="shared" si="11"/>
        <v>51.456974163892852</v>
      </c>
      <c r="AC17" s="49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</row>
    <row r="18" spans="1:1023">
      <c r="A18" s="50" t="s">
        <v>93</v>
      </c>
      <c r="B18" s="51">
        <v>120083.95</v>
      </c>
      <c r="C18" s="52">
        <v>22425</v>
      </c>
      <c r="D18" s="51">
        <f t="shared" si="0"/>
        <v>5.3549141583054629</v>
      </c>
      <c r="E18" s="52">
        <v>12635</v>
      </c>
      <c r="F18" s="51">
        <f t="shared" si="1"/>
        <v>9.5040720221606652</v>
      </c>
      <c r="G18" s="51">
        <v>127886.97500000001</v>
      </c>
      <c r="H18" s="52">
        <v>23574</v>
      </c>
      <c r="I18" s="53">
        <f t="shared" si="2"/>
        <v>5.4249162212607116</v>
      </c>
      <c r="J18" s="52">
        <v>13324</v>
      </c>
      <c r="K18" s="53">
        <f t="shared" si="3"/>
        <v>9.5982418943260281</v>
      </c>
      <c r="L18" s="51">
        <v>153020.04999999999</v>
      </c>
      <c r="M18" s="52">
        <v>24801</v>
      </c>
      <c r="N18" s="53">
        <f t="shared" si="4"/>
        <v>6.1699145195758227</v>
      </c>
      <c r="O18" s="52">
        <v>14041</v>
      </c>
      <c r="P18" s="53">
        <f t="shared" si="12"/>
        <v>14.547398689552026</v>
      </c>
      <c r="Q18" s="51">
        <v>157981.52499999999</v>
      </c>
      <c r="R18" s="52">
        <v>29039</v>
      </c>
      <c r="S18" s="53">
        <f t="shared" si="13"/>
        <v>7.1700308206205445</v>
      </c>
      <c r="T18" s="52">
        <v>13637</v>
      </c>
      <c r="U18" s="53">
        <f t="shared" si="14"/>
        <v>15.268059323898218</v>
      </c>
      <c r="V18" s="51">
        <v>146782.07500000001</v>
      </c>
      <c r="W18" s="52">
        <v>29039</v>
      </c>
      <c r="X18" s="53">
        <f t="shared" si="15"/>
        <v>7.7374169220703193</v>
      </c>
      <c r="Y18" s="52">
        <v>13637</v>
      </c>
      <c r="Z18" s="53">
        <f t="shared" si="16"/>
        <v>16.476266774217205</v>
      </c>
      <c r="AA18" s="52">
        <f t="shared" si="10"/>
        <v>4091.1</v>
      </c>
      <c r="AB18" s="52">
        <f t="shared" si="11"/>
        <v>35.878388452983309</v>
      </c>
      <c r="AC18" s="49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</row>
    <row r="19" spans="1:1023">
      <c r="A19" s="55" t="s">
        <v>94</v>
      </c>
      <c r="B19" s="51">
        <v>195336.2</v>
      </c>
      <c r="C19" s="52">
        <v>33167</v>
      </c>
      <c r="D19" s="51">
        <f t="shared" si="0"/>
        <v>5.8894744776434411</v>
      </c>
      <c r="E19" s="52">
        <v>19697</v>
      </c>
      <c r="F19" s="51">
        <f t="shared" si="1"/>
        <v>9.9170533583794498</v>
      </c>
      <c r="G19" s="51">
        <v>192918.47500000001</v>
      </c>
      <c r="H19" s="52">
        <v>33431</v>
      </c>
      <c r="I19" s="53">
        <f t="shared" si="2"/>
        <v>5.770646256468547</v>
      </c>
      <c r="J19" s="52">
        <v>20022</v>
      </c>
      <c r="K19" s="53">
        <f t="shared" si="3"/>
        <v>9.6353248926181205</v>
      </c>
      <c r="L19" s="51">
        <v>204260.02499999999</v>
      </c>
      <c r="M19" s="52">
        <v>33556</v>
      </c>
      <c r="N19" s="53">
        <f t="shared" si="4"/>
        <v>6.0871386637263081</v>
      </c>
      <c r="O19" s="52">
        <v>20094</v>
      </c>
      <c r="P19" s="53">
        <f t="shared" si="12"/>
        <v>12.706978451278989</v>
      </c>
      <c r="Q19" s="51">
        <v>208210.52499999999</v>
      </c>
      <c r="R19" s="52">
        <v>39204</v>
      </c>
      <c r="S19" s="53">
        <f t="shared" si="13"/>
        <v>7.1511338128762372</v>
      </c>
      <c r="T19" s="52">
        <v>20697</v>
      </c>
      <c r="U19" s="53">
        <f t="shared" si="14"/>
        <v>13.54558873266657</v>
      </c>
      <c r="V19" s="51">
        <v>224686.85</v>
      </c>
      <c r="W19" s="52">
        <v>39204</v>
      </c>
      <c r="X19" s="53">
        <f t="shared" si="15"/>
        <v>7.7183074431180501</v>
      </c>
      <c r="Y19" s="52">
        <v>20697</v>
      </c>
      <c r="Z19" s="53">
        <f t="shared" si="16"/>
        <v>14.619921969367542</v>
      </c>
      <c r="AA19" s="52">
        <f t="shared" si="10"/>
        <v>6209.0999999999995</v>
      </c>
      <c r="AB19" s="52">
        <f t="shared" si="11"/>
        <v>36.186701776424925</v>
      </c>
      <c r="AC19" s="49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</row>
    <row r="20" spans="1:1023">
      <c r="A20" s="55" t="s">
        <v>95</v>
      </c>
      <c r="B20" s="51">
        <v>272831.625</v>
      </c>
      <c r="C20" s="52">
        <v>34054</v>
      </c>
      <c r="D20" s="51">
        <f t="shared" si="0"/>
        <v>8.0117350384683146</v>
      </c>
      <c r="E20" s="52">
        <v>21058</v>
      </c>
      <c r="F20" s="51">
        <f t="shared" si="1"/>
        <v>12.956198356918986</v>
      </c>
      <c r="G20" s="51">
        <v>256242.67499999999</v>
      </c>
      <c r="H20" s="52">
        <v>34203</v>
      </c>
      <c r="I20" s="53">
        <f t="shared" si="2"/>
        <v>7.4918187001140248</v>
      </c>
      <c r="J20" s="56">
        <v>21198</v>
      </c>
      <c r="K20" s="53">
        <f t="shared" si="3"/>
        <v>12.088059015001415</v>
      </c>
      <c r="L20" s="51">
        <v>255334.02499999999</v>
      </c>
      <c r="M20" s="52">
        <v>35049</v>
      </c>
      <c r="N20" s="53">
        <f t="shared" si="4"/>
        <v>7.2850587748580553</v>
      </c>
      <c r="O20" s="56">
        <v>21760</v>
      </c>
      <c r="P20" s="53">
        <f t="shared" si="12"/>
        <v>6.9062821691176479</v>
      </c>
      <c r="Q20" s="51">
        <v>280353.05</v>
      </c>
      <c r="R20" s="56">
        <v>41986</v>
      </c>
      <c r="S20" s="53">
        <f t="shared" si="13"/>
        <v>3.9377149526032484</v>
      </c>
      <c r="T20" s="52">
        <v>22480</v>
      </c>
      <c r="U20" s="53">
        <f t="shared" si="14"/>
        <v>7.3544884341637005</v>
      </c>
      <c r="V20" s="51">
        <v>302588.52500000002</v>
      </c>
      <c r="W20" s="56">
        <v>41986</v>
      </c>
      <c r="X20" s="53">
        <f t="shared" si="15"/>
        <v>3.0369134949745153</v>
      </c>
      <c r="Y20" s="56">
        <v>22480</v>
      </c>
      <c r="Z20" s="53">
        <f t="shared" si="16"/>
        <v>5.6720573843416373</v>
      </c>
      <c r="AA20" s="56">
        <f t="shared" si="10"/>
        <v>6744</v>
      </c>
      <c r="AB20" s="56">
        <f t="shared" si="11"/>
        <v>44.86781212930012</v>
      </c>
      <c r="AC20" s="49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</row>
    <row r="21" spans="1:1023">
      <c r="A21" s="55" t="s">
        <v>96</v>
      </c>
      <c r="B21" s="51">
        <v>105375.15</v>
      </c>
      <c r="C21" s="52">
        <v>27599</v>
      </c>
      <c r="D21" s="51">
        <f t="shared" si="0"/>
        <v>3.8180785535707815</v>
      </c>
      <c r="E21" s="52">
        <v>16933</v>
      </c>
      <c r="F21" s="51">
        <f t="shared" si="1"/>
        <v>6.2230644304021725</v>
      </c>
      <c r="G21" s="51">
        <v>116861.575</v>
      </c>
      <c r="H21" s="52">
        <v>28775</v>
      </c>
      <c r="I21" s="53">
        <f t="shared" si="2"/>
        <v>4.0612189400521288</v>
      </c>
      <c r="J21" s="52">
        <v>17801</v>
      </c>
      <c r="K21" s="53">
        <f t="shared" si="3"/>
        <v>6.564888208527611</v>
      </c>
      <c r="L21" s="51">
        <v>150280.70000000001</v>
      </c>
      <c r="M21" s="52">
        <v>28549</v>
      </c>
      <c r="N21" s="53">
        <f t="shared" si="4"/>
        <v>5.2639567060142216</v>
      </c>
      <c r="O21" s="52">
        <v>17490</v>
      </c>
      <c r="P21" s="53">
        <f t="shared" si="12"/>
        <v>0</v>
      </c>
      <c r="Q21" s="51">
        <v>165328.9</v>
      </c>
      <c r="R21" s="52">
        <v>34545</v>
      </c>
      <c r="S21" s="53">
        <f t="shared" si="13"/>
        <v>0</v>
      </c>
      <c r="T21" s="52">
        <v>18661</v>
      </c>
      <c r="U21" s="53">
        <f t="shared" si="14"/>
        <v>0</v>
      </c>
      <c r="V21" s="51">
        <v>127507.85</v>
      </c>
      <c r="W21" s="52">
        <v>34545</v>
      </c>
      <c r="X21" s="53">
        <f t="shared" si="15"/>
        <v>0</v>
      </c>
      <c r="Y21" s="52">
        <v>18661</v>
      </c>
      <c r="Z21" s="53">
        <f t="shared" si="16"/>
        <v>0</v>
      </c>
      <c r="AA21" s="52">
        <f t="shared" si="10"/>
        <v>5598.3</v>
      </c>
      <c r="AB21" s="52">
        <f t="shared" si="11"/>
        <v>22.776173123984066</v>
      </c>
      <c r="AC21" s="49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</row>
    <row r="22" spans="1:1023">
      <c r="A22" s="97" t="s">
        <v>97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58"/>
      <c r="M22" s="43"/>
      <c r="W22" s="43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  <c r="AMI22" s="37"/>
    </row>
  </sheetData>
  <mergeCells count="8">
    <mergeCell ref="A22:K22"/>
    <mergeCell ref="A1:AB1"/>
    <mergeCell ref="A2:A3"/>
    <mergeCell ref="B2:F2"/>
    <mergeCell ref="G2:K2"/>
    <mergeCell ref="L2:P2"/>
    <mergeCell ref="Q2:U2"/>
    <mergeCell ref="V2:AB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CCFF"/>
  </sheetPr>
  <dimension ref="A1:AMJ22"/>
  <sheetViews>
    <sheetView zoomScaleNormal="100" workbookViewId="0">
      <pane xSplit="1" topLeftCell="B1" activePane="topRight" state="frozen"/>
      <selection pane="topRight" activeCell="L25" sqref="L25"/>
    </sheetView>
  </sheetViews>
  <sheetFormatPr baseColWidth="10" defaultColWidth="9.5" defaultRowHeight="14.25"/>
  <cols>
    <col min="1" max="1" width="17.625" style="3" customWidth="1"/>
    <col min="2" max="11" width="9.625" style="41" customWidth="1"/>
    <col min="12" max="26" width="9.5" style="3"/>
    <col min="27" max="28" width="9" style="3" customWidth="1"/>
    <col min="29" max="1024" width="9.5" style="3"/>
  </cols>
  <sheetData>
    <row r="1" spans="1:1020" s="43" customFormat="1" ht="16.5" customHeight="1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AMA1" s="37"/>
      <c r="AMB1" s="37"/>
      <c r="AMC1" s="37"/>
      <c r="AMD1" s="37"/>
      <c r="AME1" s="37"/>
      <c r="AMF1" s="37"/>
    </row>
    <row r="2" spans="1:1020">
      <c r="A2" s="99"/>
      <c r="B2" s="100">
        <v>2016</v>
      </c>
      <c r="C2" s="100"/>
      <c r="D2" s="100"/>
      <c r="E2" s="100"/>
      <c r="F2" s="100"/>
      <c r="G2" s="100">
        <v>2017</v>
      </c>
      <c r="H2" s="100"/>
      <c r="I2" s="100"/>
      <c r="J2" s="100"/>
      <c r="K2" s="100"/>
      <c r="L2" s="100">
        <v>2018</v>
      </c>
      <c r="M2" s="100"/>
      <c r="N2" s="100"/>
      <c r="O2" s="100"/>
      <c r="P2" s="100"/>
      <c r="Q2" s="100">
        <v>2019</v>
      </c>
      <c r="R2" s="100"/>
      <c r="S2" s="100"/>
      <c r="T2" s="100"/>
      <c r="U2" s="100"/>
      <c r="V2" s="101">
        <v>2020</v>
      </c>
      <c r="W2" s="101"/>
      <c r="X2" s="101"/>
      <c r="Y2" s="101"/>
      <c r="Z2" s="101"/>
      <c r="AA2" s="101"/>
      <c r="AB2" s="101"/>
    </row>
    <row r="3" spans="1:1020" s="43" customFormat="1" ht="48" customHeight="1">
      <c r="A3" s="99"/>
      <c r="B3" s="45" t="s">
        <v>70</v>
      </c>
      <c r="C3" s="45" t="s">
        <v>71</v>
      </c>
      <c r="D3" s="45" t="s">
        <v>72</v>
      </c>
      <c r="E3" s="45" t="s">
        <v>73</v>
      </c>
      <c r="F3" s="45" t="s">
        <v>74</v>
      </c>
      <c r="G3" s="45" t="s">
        <v>70</v>
      </c>
      <c r="H3" s="45" t="s">
        <v>71</v>
      </c>
      <c r="I3" s="45" t="s">
        <v>72</v>
      </c>
      <c r="J3" s="45" t="s">
        <v>73</v>
      </c>
      <c r="K3" s="45" t="s">
        <v>74</v>
      </c>
      <c r="L3" s="45" t="s">
        <v>70</v>
      </c>
      <c r="M3" s="45" t="s">
        <v>71</v>
      </c>
      <c r="N3" s="45" t="s">
        <v>72</v>
      </c>
      <c r="O3" s="45" t="s">
        <v>73</v>
      </c>
      <c r="P3" s="45" t="s">
        <v>74</v>
      </c>
      <c r="Q3" s="45" t="s">
        <v>70</v>
      </c>
      <c r="R3" s="45" t="s">
        <v>75</v>
      </c>
      <c r="S3" s="45" t="s">
        <v>72</v>
      </c>
      <c r="T3" s="45" t="s">
        <v>76</v>
      </c>
      <c r="U3" s="45" t="s">
        <v>74</v>
      </c>
      <c r="V3" s="45" t="s">
        <v>70</v>
      </c>
      <c r="W3" s="45" t="s">
        <v>77</v>
      </c>
      <c r="X3" s="45" t="s">
        <v>72</v>
      </c>
      <c r="Y3" s="45" t="s">
        <v>78</v>
      </c>
      <c r="Z3" s="45" t="s">
        <v>74</v>
      </c>
      <c r="AA3" s="45" t="s">
        <v>79</v>
      </c>
      <c r="AB3" s="45" t="s">
        <v>80</v>
      </c>
      <c r="AMA3" s="37"/>
      <c r="AMB3" s="37"/>
      <c r="AMC3" s="37"/>
      <c r="AMD3" s="37"/>
      <c r="AME3" s="37"/>
      <c r="AMF3" s="37"/>
    </row>
    <row r="4" spans="1:1020" s="49" customFormat="1" ht="11.25">
      <c r="A4" s="46" t="s">
        <v>34</v>
      </c>
      <c r="B4" s="47">
        <v>135401.29999999999</v>
      </c>
      <c r="C4" s="48">
        <v>26730</v>
      </c>
      <c r="D4" s="47">
        <f t="shared" ref="D4:D21" si="0">+B4/C4</f>
        <v>5.065518144407033</v>
      </c>
      <c r="E4" s="48">
        <v>15842</v>
      </c>
      <c r="F4" s="47">
        <f t="shared" ref="F4:F21" si="1">+B4/E4</f>
        <v>8.5469827042040141</v>
      </c>
      <c r="G4" s="47">
        <v>140497.9</v>
      </c>
      <c r="H4" s="48">
        <v>27558</v>
      </c>
      <c r="I4" s="47">
        <f t="shared" ref="I4:I21" si="2">+G4/H4</f>
        <v>5.0982618477393133</v>
      </c>
      <c r="J4" s="48">
        <v>16390</v>
      </c>
      <c r="K4" s="47">
        <f t="shared" ref="K4:K21" si="3">+G4/J4</f>
        <v>8.5721720561317873</v>
      </c>
      <c r="L4" s="47">
        <v>144165.45000000001</v>
      </c>
      <c r="M4" s="48">
        <v>28417</v>
      </c>
      <c r="N4" s="47">
        <f t="shared" ref="N4:N21" si="4">+L4/M4</f>
        <v>5.0732114579301131</v>
      </c>
      <c r="O4" s="48">
        <v>16937</v>
      </c>
      <c r="P4" s="47">
        <f t="shared" ref="P4:P21" si="5">+L4/O4</f>
        <v>8.5118645568872893</v>
      </c>
      <c r="Q4" s="47">
        <v>150321.35</v>
      </c>
      <c r="R4" s="48">
        <v>33794</v>
      </c>
      <c r="S4" s="47">
        <f t="shared" ref="S4:S21" si="6">+Q4/R4</f>
        <v>4.4481668343492933</v>
      </c>
      <c r="T4" s="48">
        <v>17287</v>
      </c>
      <c r="U4" s="47">
        <f t="shared" ref="U4:U21" si="7">+Q4/T4</f>
        <v>8.6956296639092958</v>
      </c>
      <c r="V4" s="47">
        <v>155108.45000000001</v>
      </c>
      <c r="W4" s="48">
        <v>33794</v>
      </c>
      <c r="X4" s="47">
        <f t="shared" ref="X4:X21" si="8">+V4/W4</f>
        <v>4.589822157779488</v>
      </c>
      <c r="Y4" s="48">
        <v>17287</v>
      </c>
      <c r="Z4" s="47">
        <f t="shared" ref="Z4:Z21" si="9">+V4/Y4</f>
        <v>8.9725487360444269</v>
      </c>
      <c r="AA4" s="48">
        <f t="shared" ref="AA4:AA21" si="10">+Y4*0.3</f>
        <v>5186.0999999999995</v>
      </c>
      <c r="AB4" s="48">
        <f t="shared" ref="AB4:AB21" si="11">+V4/AA4</f>
        <v>29.908495786814761</v>
      </c>
      <c r="AMA4" s="37"/>
      <c r="AMB4" s="37"/>
      <c r="AMC4" s="37"/>
      <c r="AMD4" s="37"/>
      <c r="AME4" s="37"/>
      <c r="AMF4" s="37"/>
    </row>
    <row r="5" spans="1:1020">
      <c r="A5" s="50" t="s">
        <v>81</v>
      </c>
      <c r="B5" s="51">
        <v>122685.3</v>
      </c>
      <c r="C5" s="52">
        <v>21966</v>
      </c>
      <c r="D5" s="51">
        <f t="shared" si="0"/>
        <v>5.5852362742420105</v>
      </c>
      <c r="E5" s="52">
        <v>12560</v>
      </c>
      <c r="F5" s="51">
        <f t="shared" si="1"/>
        <v>9.7679378980891727</v>
      </c>
      <c r="G5" s="51">
        <v>123593.72500000001</v>
      </c>
      <c r="H5" s="52">
        <v>23699</v>
      </c>
      <c r="I5" s="53">
        <f t="shared" si="2"/>
        <v>5.2151451538039586</v>
      </c>
      <c r="J5" s="52">
        <v>13709</v>
      </c>
      <c r="K5" s="53">
        <f t="shared" si="3"/>
        <v>9.0155171784958785</v>
      </c>
      <c r="L5" s="51">
        <v>125244.925</v>
      </c>
      <c r="M5" s="52">
        <v>24091</v>
      </c>
      <c r="N5" s="53">
        <f t="shared" si="4"/>
        <v>5.1988263251836786</v>
      </c>
      <c r="O5" s="52">
        <v>13977</v>
      </c>
      <c r="P5" s="53">
        <f t="shared" si="5"/>
        <v>8.9607873649567154</v>
      </c>
      <c r="Q5" s="51">
        <v>131654.54999999999</v>
      </c>
      <c r="R5" s="52">
        <v>28331</v>
      </c>
      <c r="S5" s="53">
        <f t="shared" si="6"/>
        <v>4.6470138717306124</v>
      </c>
      <c r="T5" s="52">
        <v>13755</v>
      </c>
      <c r="U5" s="53">
        <f t="shared" si="7"/>
        <v>9.5713958560523444</v>
      </c>
      <c r="V5" s="51">
        <v>135010.1</v>
      </c>
      <c r="W5" s="52">
        <v>28331</v>
      </c>
      <c r="X5" s="53">
        <f t="shared" si="8"/>
        <v>4.7654548021601784</v>
      </c>
      <c r="Y5" s="52">
        <v>13755</v>
      </c>
      <c r="Z5" s="53">
        <f t="shared" si="9"/>
        <v>9.8153471464921846</v>
      </c>
      <c r="AA5" s="52">
        <f t="shared" si="10"/>
        <v>4126.5</v>
      </c>
      <c r="AB5" s="52">
        <f t="shared" si="11"/>
        <v>32.717823821640614</v>
      </c>
      <c r="AMA5" s="37"/>
      <c r="AMB5" s="37"/>
      <c r="AMC5" s="37"/>
      <c r="AMD5" s="37"/>
      <c r="AME5" s="37"/>
      <c r="AMF5" s="37"/>
    </row>
    <row r="6" spans="1:1020">
      <c r="A6" s="50" t="s">
        <v>82</v>
      </c>
      <c r="B6" s="51">
        <v>98112.95</v>
      </c>
      <c r="C6" s="52">
        <v>28019</v>
      </c>
      <c r="D6" s="51">
        <f t="shared" si="0"/>
        <v>3.5016578036332486</v>
      </c>
      <c r="E6" s="52">
        <v>17116</v>
      </c>
      <c r="F6" s="51">
        <f t="shared" si="1"/>
        <v>5.7322359196073851</v>
      </c>
      <c r="G6" s="51">
        <v>97879.574999999997</v>
      </c>
      <c r="H6" s="52">
        <v>29098</v>
      </c>
      <c r="I6" s="53">
        <f t="shared" si="2"/>
        <v>3.3637904666987422</v>
      </c>
      <c r="J6" s="52">
        <v>17756</v>
      </c>
      <c r="K6" s="53">
        <f t="shared" si="3"/>
        <v>5.5124788803784632</v>
      </c>
      <c r="L6" s="51">
        <v>99328.3</v>
      </c>
      <c r="M6" s="52">
        <v>28886</v>
      </c>
      <c r="N6" s="53">
        <f t="shared" si="4"/>
        <v>3.4386311708093888</v>
      </c>
      <c r="O6" s="52">
        <v>17672</v>
      </c>
      <c r="P6" s="53">
        <f t="shared" si="5"/>
        <v>5.6206598008148489</v>
      </c>
      <c r="Q6" s="51">
        <v>105432.675</v>
      </c>
      <c r="R6" s="52">
        <v>34013</v>
      </c>
      <c r="S6" s="53">
        <f t="shared" si="6"/>
        <v>3.0997758210096142</v>
      </c>
      <c r="T6" s="52">
        <v>18067</v>
      </c>
      <c r="U6" s="53">
        <f t="shared" si="7"/>
        <v>5.8356492500138373</v>
      </c>
      <c r="V6" s="51">
        <v>112822.97500000001</v>
      </c>
      <c r="W6" s="52">
        <v>34013</v>
      </c>
      <c r="X6" s="53">
        <f t="shared" si="8"/>
        <v>3.3170545085702527</v>
      </c>
      <c r="Y6" s="52">
        <v>18067</v>
      </c>
      <c r="Z6" s="53">
        <f t="shared" si="9"/>
        <v>6.2446988985443079</v>
      </c>
      <c r="AA6" s="52">
        <f t="shared" si="10"/>
        <v>5420.0999999999995</v>
      </c>
      <c r="AB6" s="52">
        <f t="shared" si="11"/>
        <v>20.815662995147694</v>
      </c>
      <c r="AMA6" s="37"/>
      <c r="AMB6" s="37"/>
      <c r="AMC6" s="37"/>
      <c r="AMD6" s="37"/>
      <c r="AME6" s="37"/>
      <c r="AMF6" s="37"/>
    </row>
    <row r="7" spans="1:1020">
      <c r="A7" s="50" t="s">
        <v>83</v>
      </c>
      <c r="B7" s="51">
        <v>100532.925</v>
      </c>
      <c r="C7" s="52">
        <v>27020</v>
      </c>
      <c r="D7" s="51">
        <f t="shared" si="0"/>
        <v>3.7206856032568467</v>
      </c>
      <c r="E7" s="52">
        <v>17241</v>
      </c>
      <c r="F7" s="51">
        <f t="shared" si="1"/>
        <v>5.8310379328345228</v>
      </c>
      <c r="G7" s="51">
        <v>101626.825</v>
      </c>
      <c r="H7" s="52">
        <v>27454</v>
      </c>
      <c r="I7" s="53">
        <f t="shared" si="2"/>
        <v>3.7017128651562614</v>
      </c>
      <c r="J7" s="52">
        <v>17547</v>
      </c>
      <c r="K7" s="53">
        <f t="shared" si="3"/>
        <v>5.7916923120761385</v>
      </c>
      <c r="L7" s="51">
        <v>101852.5</v>
      </c>
      <c r="M7" s="52">
        <v>27069</v>
      </c>
      <c r="N7" s="53">
        <f t="shared" si="4"/>
        <v>3.762699028408881</v>
      </c>
      <c r="O7" s="52">
        <v>17343</v>
      </c>
      <c r="P7" s="53">
        <f t="shared" si="5"/>
        <v>5.8728305368160063</v>
      </c>
      <c r="Q7" s="51">
        <v>101892.5</v>
      </c>
      <c r="R7" s="52">
        <v>32434</v>
      </c>
      <c r="S7" s="53">
        <f t="shared" si="6"/>
        <v>3.1415335758771659</v>
      </c>
      <c r="T7" s="52">
        <v>17868</v>
      </c>
      <c r="U7" s="53">
        <f t="shared" si="7"/>
        <v>5.7025128721737186</v>
      </c>
      <c r="V7" s="51">
        <v>105519.575</v>
      </c>
      <c r="W7" s="52">
        <v>32434</v>
      </c>
      <c r="X7" s="53">
        <f t="shared" si="8"/>
        <v>3.2533629832891409</v>
      </c>
      <c r="Y7" s="52">
        <v>17868</v>
      </c>
      <c r="Z7" s="53">
        <f t="shared" si="9"/>
        <v>5.9055056525632414</v>
      </c>
      <c r="AA7" s="52">
        <f t="shared" si="10"/>
        <v>5360.4</v>
      </c>
      <c r="AB7" s="52">
        <f t="shared" si="11"/>
        <v>19.685018841877472</v>
      </c>
      <c r="AMA7" s="37"/>
      <c r="AMB7" s="37"/>
      <c r="AMC7" s="37"/>
      <c r="AMD7" s="37"/>
      <c r="AME7" s="37"/>
      <c r="AMF7" s="37"/>
    </row>
    <row r="8" spans="1:1020">
      <c r="A8" s="46" t="s">
        <v>33</v>
      </c>
      <c r="B8" s="47">
        <v>222716.72500000001</v>
      </c>
      <c r="C8" s="48">
        <v>30859</v>
      </c>
      <c r="D8" s="47">
        <f t="shared" si="0"/>
        <v>7.2172372727567327</v>
      </c>
      <c r="E8" s="48">
        <v>17894</v>
      </c>
      <c r="F8" s="47">
        <f t="shared" si="1"/>
        <v>12.446447133117246</v>
      </c>
      <c r="G8" s="47">
        <v>228955.95</v>
      </c>
      <c r="H8" s="48">
        <v>32163</v>
      </c>
      <c r="I8" s="47">
        <f t="shared" si="2"/>
        <v>7.1186130025184218</v>
      </c>
      <c r="J8" s="48">
        <v>18312</v>
      </c>
      <c r="K8" s="47">
        <f t="shared" si="3"/>
        <v>12.503055373525557</v>
      </c>
      <c r="L8" s="47">
        <v>229875.92499999999</v>
      </c>
      <c r="M8" s="48">
        <v>34007</v>
      </c>
      <c r="N8" s="47">
        <f t="shared" si="4"/>
        <v>6.759664921927838</v>
      </c>
      <c r="O8" s="48">
        <v>19554</v>
      </c>
      <c r="P8" s="47">
        <f t="shared" si="5"/>
        <v>11.755954024751968</v>
      </c>
      <c r="Q8" s="47">
        <v>254741.07500000001</v>
      </c>
      <c r="R8" s="48">
        <v>36511</v>
      </c>
      <c r="S8" s="47">
        <f t="shared" si="6"/>
        <v>6.9771048451151714</v>
      </c>
      <c r="T8" s="48">
        <v>18420</v>
      </c>
      <c r="U8" s="47">
        <f t="shared" si="7"/>
        <v>13.829591476655809</v>
      </c>
      <c r="V8" s="47">
        <v>297381.90000000002</v>
      </c>
      <c r="W8" s="48">
        <v>36511</v>
      </c>
      <c r="X8" s="47">
        <f t="shared" si="8"/>
        <v>8.1449946591438209</v>
      </c>
      <c r="Y8" s="48">
        <v>18420</v>
      </c>
      <c r="Z8" s="47">
        <f t="shared" si="9"/>
        <v>16.144511400651467</v>
      </c>
      <c r="AA8" s="48">
        <f t="shared" si="10"/>
        <v>5526</v>
      </c>
      <c r="AB8" s="48">
        <f t="shared" si="11"/>
        <v>53.815038002171555</v>
      </c>
      <c r="AMA8" s="37"/>
      <c r="AMB8" s="37"/>
      <c r="AMC8" s="37"/>
      <c r="AMD8" s="37"/>
      <c r="AME8" s="37"/>
      <c r="AMF8" s="37"/>
    </row>
    <row r="9" spans="1:1020">
      <c r="A9" s="50" t="s">
        <v>84</v>
      </c>
      <c r="B9" s="51">
        <v>120472.125</v>
      </c>
      <c r="C9" s="52">
        <v>22450</v>
      </c>
      <c r="D9" s="51">
        <f t="shared" si="0"/>
        <v>5.3662416481069046</v>
      </c>
      <c r="E9" s="52">
        <v>12993</v>
      </c>
      <c r="F9" s="51">
        <f t="shared" si="1"/>
        <v>9.2720791964904183</v>
      </c>
      <c r="G9" s="51">
        <v>126333.8</v>
      </c>
      <c r="H9" s="52">
        <v>22790</v>
      </c>
      <c r="I9" s="53">
        <f t="shared" si="2"/>
        <v>5.5433874506362439</v>
      </c>
      <c r="J9" s="52">
        <v>13161</v>
      </c>
      <c r="K9" s="53">
        <f t="shared" si="3"/>
        <v>9.5991034115948644</v>
      </c>
      <c r="L9" s="51">
        <v>137270.35</v>
      </c>
      <c r="M9" s="52">
        <v>23048</v>
      </c>
      <c r="N9" s="53">
        <f t="shared" si="4"/>
        <v>5.955846494272822</v>
      </c>
      <c r="O9" s="52">
        <v>13546</v>
      </c>
      <c r="P9" s="53">
        <f t="shared" si="5"/>
        <v>10.133644618337517</v>
      </c>
      <c r="Q9" s="51">
        <v>139322.32500000001</v>
      </c>
      <c r="R9" s="52">
        <v>29254</v>
      </c>
      <c r="S9" s="53">
        <f t="shared" si="6"/>
        <v>4.7625051275039318</v>
      </c>
      <c r="T9" s="52">
        <v>14247</v>
      </c>
      <c r="U9" s="53">
        <f t="shared" si="7"/>
        <v>9.779064013476523</v>
      </c>
      <c r="V9" s="51">
        <v>150398.35</v>
      </c>
      <c r="W9" s="52">
        <v>29254</v>
      </c>
      <c r="X9" s="53">
        <f t="shared" si="8"/>
        <v>5.1411208723593358</v>
      </c>
      <c r="Y9" s="52">
        <v>14247</v>
      </c>
      <c r="Z9" s="53">
        <f t="shared" si="9"/>
        <v>10.556492594932267</v>
      </c>
      <c r="AA9" s="52">
        <f t="shared" si="10"/>
        <v>4274.0999999999995</v>
      </c>
      <c r="AB9" s="52">
        <f t="shared" si="11"/>
        <v>35.188308649774228</v>
      </c>
      <c r="AMA9" s="37"/>
      <c r="AMB9" s="37"/>
      <c r="AMC9" s="37"/>
      <c r="AMD9" s="37"/>
      <c r="AME9" s="37"/>
      <c r="AMF9" s="37"/>
    </row>
    <row r="10" spans="1:1020">
      <c r="A10" s="50" t="s">
        <v>85</v>
      </c>
      <c r="B10" s="51">
        <v>129724.25</v>
      </c>
      <c r="C10" s="52">
        <v>25787</v>
      </c>
      <c r="D10" s="51">
        <f t="shared" si="0"/>
        <v>5.0306065071547676</v>
      </c>
      <c r="E10" s="52">
        <v>15484</v>
      </c>
      <c r="F10" s="51">
        <f t="shared" si="1"/>
        <v>8.3779546628778085</v>
      </c>
      <c r="G10" s="51">
        <v>132037.85</v>
      </c>
      <c r="H10" s="52">
        <v>27024</v>
      </c>
      <c r="I10" s="53">
        <f t="shared" si="2"/>
        <v>4.885947676139728</v>
      </c>
      <c r="J10" s="52">
        <v>16199</v>
      </c>
      <c r="K10" s="53">
        <f t="shared" si="3"/>
        <v>8.1509877152910679</v>
      </c>
      <c r="L10" s="51">
        <v>129118.925</v>
      </c>
      <c r="M10" s="52">
        <v>26888</v>
      </c>
      <c r="N10" s="53">
        <f t="shared" si="4"/>
        <v>4.802102238916989</v>
      </c>
      <c r="O10" s="52">
        <v>16400</v>
      </c>
      <c r="P10" s="53">
        <f t="shared" si="5"/>
        <v>7.873105182926829</v>
      </c>
      <c r="Q10" s="51">
        <v>128882.65</v>
      </c>
      <c r="R10" s="52">
        <v>34027</v>
      </c>
      <c r="S10" s="53">
        <f t="shared" si="6"/>
        <v>3.7876583301495867</v>
      </c>
      <c r="T10" s="52">
        <v>17742</v>
      </c>
      <c r="U10" s="53">
        <f t="shared" si="7"/>
        <v>7.2642684026603535</v>
      </c>
      <c r="V10" s="51">
        <v>133150.625</v>
      </c>
      <c r="W10" s="52">
        <v>34027</v>
      </c>
      <c r="X10" s="53">
        <f t="shared" si="8"/>
        <v>3.9130874011814147</v>
      </c>
      <c r="Y10" s="52">
        <v>17742</v>
      </c>
      <c r="Z10" s="53">
        <f t="shared" si="9"/>
        <v>7.5048261188141137</v>
      </c>
      <c r="AA10" s="52">
        <f t="shared" si="10"/>
        <v>5322.5999999999995</v>
      </c>
      <c r="AB10" s="52">
        <f t="shared" si="11"/>
        <v>25.016087062713712</v>
      </c>
      <c r="AMA10" s="37"/>
      <c r="AMB10" s="37"/>
      <c r="AMC10" s="37"/>
      <c r="AMD10" s="37"/>
      <c r="AME10" s="37"/>
      <c r="AMF10" s="37"/>
    </row>
    <row r="11" spans="1:1020">
      <c r="A11" s="50" t="s">
        <v>86</v>
      </c>
      <c r="B11" s="51">
        <v>92480.175000000003</v>
      </c>
      <c r="C11" s="52">
        <v>25255</v>
      </c>
      <c r="D11" s="51">
        <f t="shared" si="0"/>
        <v>3.6618560681053256</v>
      </c>
      <c r="E11" s="52">
        <v>15645</v>
      </c>
      <c r="F11" s="51">
        <f t="shared" si="1"/>
        <v>5.9111649089165867</v>
      </c>
      <c r="G11" s="51">
        <v>93996.975000000006</v>
      </c>
      <c r="H11" s="52">
        <v>26113</v>
      </c>
      <c r="I11" s="53">
        <f t="shared" si="2"/>
        <v>3.5996237506222957</v>
      </c>
      <c r="J11" s="52">
        <v>16300</v>
      </c>
      <c r="K11" s="53">
        <f t="shared" si="3"/>
        <v>5.7666855828220864</v>
      </c>
      <c r="L11" s="51">
        <v>95643.524999999994</v>
      </c>
      <c r="M11" s="52">
        <v>27665</v>
      </c>
      <c r="N11" s="53">
        <f t="shared" si="4"/>
        <v>3.4572031447677567</v>
      </c>
      <c r="O11" s="52">
        <v>17264</v>
      </c>
      <c r="P11" s="53">
        <f t="shared" si="5"/>
        <v>5.5400558966635769</v>
      </c>
      <c r="Q11" s="51">
        <v>97548.875</v>
      </c>
      <c r="R11" s="52">
        <v>31956</v>
      </c>
      <c r="S11" s="53">
        <f t="shared" si="6"/>
        <v>3.0525996682939041</v>
      </c>
      <c r="T11" s="52">
        <v>17233</v>
      </c>
      <c r="U11" s="53">
        <f t="shared" si="7"/>
        <v>5.6605857946962228</v>
      </c>
      <c r="V11" s="51">
        <v>100267.6</v>
      </c>
      <c r="W11" s="52">
        <v>31956</v>
      </c>
      <c r="X11" s="53">
        <f t="shared" si="8"/>
        <v>3.1376768056077107</v>
      </c>
      <c r="Y11" s="52">
        <v>17233</v>
      </c>
      <c r="Z11" s="53">
        <f t="shared" si="9"/>
        <v>5.8183485173794471</v>
      </c>
      <c r="AA11" s="52">
        <f t="shared" si="10"/>
        <v>5169.8999999999996</v>
      </c>
      <c r="AB11" s="52">
        <f t="shared" si="11"/>
        <v>19.39449505793149</v>
      </c>
      <c r="AMA11" s="37"/>
      <c r="AMB11" s="37"/>
      <c r="AMC11" s="37"/>
      <c r="AMD11" s="37"/>
      <c r="AME11" s="37"/>
      <c r="AMF11" s="37"/>
    </row>
    <row r="12" spans="1:1020">
      <c r="A12" s="50" t="s">
        <v>87</v>
      </c>
      <c r="B12" s="51">
        <v>83591.725000000006</v>
      </c>
      <c r="C12" s="52">
        <v>22473</v>
      </c>
      <c r="D12" s="51">
        <f t="shared" si="0"/>
        <v>3.719651359409069</v>
      </c>
      <c r="E12" s="52">
        <v>13106</v>
      </c>
      <c r="F12" s="51">
        <f t="shared" si="1"/>
        <v>6.3781264306424541</v>
      </c>
      <c r="G12" s="51">
        <v>81946.475000000006</v>
      </c>
      <c r="H12" s="52">
        <v>23159</v>
      </c>
      <c r="I12" s="53">
        <f t="shared" si="2"/>
        <v>3.5384289045295567</v>
      </c>
      <c r="J12" s="52">
        <v>13604</v>
      </c>
      <c r="K12" s="53">
        <f t="shared" si="3"/>
        <v>6.0237044251690683</v>
      </c>
      <c r="L12" s="51">
        <v>84375.774999999994</v>
      </c>
      <c r="M12" s="52">
        <v>24401</v>
      </c>
      <c r="N12" s="53">
        <f t="shared" si="4"/>
        <v>3.4578818491045444</v>
      </c>
      <c r="O12" s="52">
        <v>14305</v>
      </c>
      <c r="P12" s="53">
        <f t="shared" si="5"/>
        <v>5.8983414889898631</v>
      </c>
      <c r="Q12" s="51">
        <v>87647.824999999997</v>
      </c>
      <c r="R12" s="52">
        <v>28904</v>
      </c>
      <c r="S12" s="53">
        <f t="shared" si="6"/>
        <v>3.0323770066426792</v>
      </c>
      <c r="T12" s="52">
        <v>14505</v>
      </c>
      <c r="U12" s="53">
        <f t="shared" si="7"/>
        <v>6.0425939331265077</v>
      </c>
      <c r="V12" s="51">
        <v>89205.8</v>
      </c>
      <c r="W12" s="52">
        <v>28904</v>
      </c>
      <c r="X12" s="53">
        <f t="shared" si="8"/>
        <v>3.0862787157486853</v>
      </c>
      <c r="Y12" s="52">
        <v>14505</v>
      </c>
      <c r="Z12" s="53">
        <f t="shared" si="9"/>
        <v>6.1500034470872116</v>
      </c>
      <c r="AA12" s="52">
        <f t="shared" si="10"/>
        <v>4351.5</v>
      </c>
      <c r="AB12" s="52">
        <f t="shared" si="11"/>
        <v>20.500011490290706</v>
      </c>
      <c r="AMA12" s="37"/>
      <c r="AMB12" s="37"/>
      <c r="AMC12" s="37"/>
      <c r="AMD12" s="37"/>
      <c r="AME12" s="37"/>
      <c r="AMF12" s="37"/>
    </row>
    <row r="13" spans="1:1020">
      <c r="A13" s="55" t="s">
        <v>88</v>
      </c>
      <c r="B13" s="51">
        <v>158079.70000000001</v>
      </c>
      <c r="C13" s="52">
        <v>31339</v>
      </c>
      <c r="D13" s="51">
        <f t="shared" si="0"/>
        <v>5.0441845623663806</v>
      </c>
      <c r="E13" s="52">
        <v>18828</v>
      </c>
      <c r="F13" s="51">
        <f t="shared" si="1"/>
        <v>8.3959900148714688</v>
      </c>
      <c r="G13" s="51">
        <v>166137.67499999999</v>
      </c>
      <c r="H13" s="52">
        <v>31411</v>
      </c>
      <c r="I13" s="53">
        <f t="shared" si="2"/>
        <v>5.2891558689631015</v>
      </c>
      <c r="J13" s="52">
        <v>18957</v>
      </c>
      <c r="K13" s="53">
        <f t="shared" si="3"/>
        <v>8.7639222978319342</v>
      </c>
      <c r="L13" s="51">
        <v>171909</v>
      </c>
      <c r="M13" s="52">
        <v>32763</v>
      </c>
      <c r="N13" s="53">
        <f t="shared" si="4"/>
        <v>5.2470469737203551</v>
      </c>
      <c r="O13" s="52">
        <v>19791</v>
      </c>
      <c r="P13" s="53">
        <f t="shared" si="5"/>
        <v>8.6862210095497954</v>
      </c>
      <c r="Q13" s="51">
        <v>179303.47500000001</v>
      </c>
      <c r="R13" s="52">
        <v>37865</v>
      </c>
      <c r="S13" s="53">
        <f t="shared" si="6"/>
        <v>4.7353354020863598</v>
      </c>
      <c r="T13" s="52">
        <v>20049</v>
      </c>
      <c r="U13" s="53">
        <f t="shared" si="7"/>
        <v>8.9432627562471954</v>
      </c>
      <c r="V13" s="51">
        <v>188371.4</v>
      </c>
      <c r="W13" s="52">
        <v>37865</v>
      </c>
      <c r="X13" s="53">
        <f t="shared" si="8"/>
        <v>4.9748157929486334</v>
      </c>
      <c r="Y13" s="52">
        <v>20049</v>
      </c>
      <c r="Z13" s="53">
        <f t="shared" si="9"/>
        <v>9.3955509002942783</v>
      </c>
      <c r="AA13" s="52">
        <f t="shared" si="10"/>
        <v>6014.7</v>
      </c>
      <c r="AB13" s="52">
        <f t="shared" si="11"/>
        <v>31.318503000980929</v>
      </c>
      <c r="AMA13" s="37"/>
      <c r="AMB13" s="37"/>
      <c r="AMC13" s="37"/>
      <c r="AMD13" s="37"/>
      <c r="AME13" s="37"/>
      <c r="AMF13" s="37"/>
    </row>
    <row r="14" spans="1:1020">
      <c r="A14" s="50" t="s">
        <v>89</v>
      </c>
      <c r="B14" s="51">
        <v>101800.97500000001</v>
      </c>
      <c r="C14" s="52">
        <v>22744</v>
      </c>
      <c r="D14" s="51">
        <f t="shared" si="0"/>
        <v>4.475948601829054</v>
      </c>
      <c r="E14" s="52">
        <v>13589</v>
      </c>
      <c r="F14" s="51">
        <f t="shared" si="1"/>
        <v>7.4914250496725296</v>
      </c>
      <c r="G14" s="51">
        <v>102102.72500000001</v>
      </c>
      <c r="H14" s="52">
        <v>24034</v>
      </c>
      <c r="I14" s="53">
        <f t="shared" si="2"/>
        <v>4.2482618373970213</v>
      </c>
      <c r="J14" s="52">
        <v>14365</v>
      </c>
      <c r="K14" s="53">
        <f t="shared" si="3"/>
        <v>7.1077427775844066</v>
      </c>
      <c r="L14" s="51">
        <v>107527</v>
      </c>
      <c r="M14" s="52">
        <v>25207</v>
      </c>
      <c r="N14" s="53">
        <f t="shared" si="4"/>
        <v>4.265759511246876</v>
      </c>
      <c r="O14" s="52">
        <v>15038</v>
      </c>
      <c r="P14" s="53">
        <f t="shared" si="5"/>
        <v>7.1503524404841068</v>
      </c>
      <c r="Q14" s="51">
        <v>110992.2</v>
      </c>
      <c r="R14" s="52">
        <v>30683</v>
      </c>
      <c r="S14" s="53">
        <f t="shared" si="6"/>
        <v>3.6173842192745167</v>
      </c>
      <c r="T14" s="52">
        <v>15582</v>
      </c>
      <c r="U14" s="53">
        <f t="shared" si="7"/>
        <v>7.1231035810550631</v>
      </c>
      <c r="V14" s="51">
        <v>115668.3</v>
      </c>
      <c r="W14" s="52">
        <v>30683</v>
      </c>
      <c r="X14" s="53">
        <f t="shared" si="8"/>
        <v>3.769784571260959</v>
      </c>
      <c r="Y14" s="52">
        <v>15582</v>
      </c>
      <c r="Z14" s="53">
        <f t="shared" si="9"/>
        <v>7.4231998459761268</v>
      </c>
      <c r="AA14" s="52">
        <f t="shared" si="10"/>
        <v>4674.5999999999995</v>
      </c>
      <c r="AB14" s="52">
        <f t="shared" si="11"/>
        <v>24.743999486587093</v>
      </c>
      <c r="AMA14" s="37"/>
      <c r="AMB14" s="37"/>
      <c r="AMC14" s="37"/>
      <c r="AMD14" s="37"/>
      <c r="AME14" s="37"/>
      <c r="AMF14" s="37"/>
    </row>
    <row r="15" spans="1:1020">
      <c r="A15" s="50" t="s">
        <v>90</v>
      </c>
      <c r="B15" s="51">
        <v>74418.324999999997</v>
      </c>
      <c r="C15" s="52">
        <v>21671</v>
      </c>
      <c r="D15" s="51">
        <f t="shared" si="0"/>
        <v>3.4340051220525125</v>
      </c>
      <c r="E15" s="52">
        <v>12775</v>
      </c>
      <c r="F15" s="51">
        <f t="shared" si="1"/>
        <v>5.8253091976516629</v>
      </c>
      <c r="G15" s="51">
        <v>74474.05</v>
      </c>
      <c r="H15" s="52">
        <v>20395</v>
      </c>
      <c r="I15" s="53">
        <f t="shared" si="2"/>
        <v>3.6515837215003679</v>
      </c>
      <c r="J15" s="52">
        <v>12006</v>
      </c>
      <c r="K15" s="53">
        <f t="shared" si="3"/>
        <v>6.2030692986839915</v>
      </c>
      <c r="L15" s="51">
        <v>77529.100000000006</v>
      </c>
      <c r="M15" s="52">
        <v>21006</v>
      </c>
      <c r="N15" s="53">
        <f t="shared" si="4"/>
        <v>3.6908073883652293</v>
      </c>
      <c r="O15" s="52">
        <v>12376</v>
      </c>
      <c r="P15" s="53">
        <f t="shared" si="5"/>
        <v>6.264471557853911</v>
      </c>
      <c r="Q15" s="51">
        <v>82011.100000000006</v>
      </c>
      <c r="R15" s="52">
        <v>25666</v>
      </c>
      <c r="S15" s="53">
        <f t="shared" si="6"/>
        <v>3.1953206576794204</v>
      </c>
      <c r="T15" s="52">
        <v>12816</v>
      </c>
      <c r="U15" s="53">
        <f t="shared" si="7"/>
        <v>6.3991182896379533</v>
      </c>
      <c r="V15" s="51">
        <v>86287.8</v>
      </c>
      <c r="W15" s="52">
        <v>25666</v>
      </c>
      <c r="X15" s="53">
        <f t="shared" si="8"/>
        <v>3.3619496610301569</v>
      </c>
      <c r="Y15" s="52">
        <v>12816</v>
      </c>
      <c r="Z15" s="53">
        <f t="shared" si="9"/>
        <v>6.7328183520599252</v>
      </c>
      <c r="AA15" s="52">
        <f t="shared" si="10"/>
        <v>3844.7999999999997</v>
      </c>
      <c r="AB15" s="52">
        <f t="shared" si="11"/>
        <v>22.442727840199751</v>
      </c>
      <c r="AMA15" s="37"/>
      <c r="AMB15" s="37"/>
      <c r="AMC15" s="37"/>
      <c r="AMD15" s="37"/>
      <c r="AME15" s="37"/>
      <c r="AMF15" s="37"/>
    </row>
    <row r="16" spans="1:1020">
      <c r="A16" s="50" t="s">
        <v>91</v>
      </c>
      <c r="B16" s="51">
        <v>106485.77499999999</v>
      </c>
      <c r="C16" s="52">
        <v>25980</v>
      </c>
      <c r="D16" s="51">
        <f t="shared" si="0"/>
        <v>4.0987596227867584</v>
      </c>
      <c r="E16" s="52">
        <v>15428</v>
      </c>
      <c r="F16" s="51">
        <f t="shared" si="1"/>
        <v>6.9021114207933625</v>
      </c>
      <c r="G16" s="51">
        <v>107928.425</v>
      </c>
      <c r="H16" s="52">
        <v>26533</v>
      </c>
      <c r="I16" s="53">
        <f t="shared" si="2"/>
        <v>4.067705310368221</v>
      </c>
      <c r="J16" s="52">
        <v>15880</v>
      </c>
      <c r="K16" s="53">
        <f t="shared" si="3"/>
        <v>6.7965003148614613</v>
      </c>
      <c r="L16" s="51">
        <v>110769.2</v>
      </c>
      <c r="M16" s="52">
        <v>27658</v>
      </c>
      <c r="N16" s="53">
        <f t="shared" si="4"/>
        <v>4.004960590064357</v>
      </c>
      <c r="O16" s="52">
        <v>16758</v>
      </c>
      <c r="P16" s="53">
        <f t="shared" si="5"/>
        <v>6.6099295858694349</v>
      </c>
      <c r="Q16" s="51">
        <v>113713.825</v>
      </c>
      <c r="R16" s="52">
        <v>32208</v>
      </c>
      <c r="S16" s="53">
        <f t="shared" si="6"/>
        <v>3.5306080787382017</v>
      </c>
      <c r="T16" s="52">
        <v>16621</v>
      </c>
      <c r="U16" s="53">
        <f t="shared" si="7"/>
        <v>6.8415754166415974</v>
      </c>
      <c r="V16" s="51">
        <v>115645.925</v>
      </c>
      <c r="W16" s="52">
        <v>32208</v>
      </c>
      <c r="X16" s="53">
        <f t="shared" si="8"/>
        <v>3.5905962804272233</v>
      </c>
      <c r="Y16" s="52">
        <v>16621</v>
      </c>
      <c r="Z16" s="53">
        <f t="shared" si="9"/>
        <v>6.9578199265988809</v>
      </c>
      <c r="AA16" s="52">
        <f t="shared" si="10"/>
        <v>4986.3</v>
      </c>
      <c r="AB16" s="52">
        <f t="shared" si="11"/>
        <v>23.192733088662937</v>
      </c>
      <c r="AMA16" s="37"/>
      <c r="AMB16" s="37"/>
      <c r="AMC16" s="37"/>
      <c r="AMD16" s="37"/>
      <c r="AME16" s="37"/>
      <c r="AMF16" s="37"/>
    </row>
    <row r="17" spans="1:1020">
      <c r="A17" s="55" t="s">
        <v>92</v>
      </c>
      <c r="B17" s="51">
        <v>187840.125</v>
      </c>
      <c r="C17" s="52">
        <v>31370</v>
      </c>
      <c r="D17" s="51">
        <f t="shared" si="0"/>
        <v>5.987890500478164</v>
      </c>
      <c r="E17" s="52">
        <v>18709</v>
      </c>
      <c r="F17" s="51">
        <f t="shared" si="1"/>
        <v>10.040094339622641</v>
      </c>
      <c r="G17" s="51">
        <v>206987.27499999999</v>
      </c>
      <c r="H17" s="52">
        <v>32451</v>
      </c>
      <c r="I17" s="53">
        <f t="shared" si="2"/>
        <v>6.3784559797849063</v>
      </c>
      <c r="J17" s="52">
        <v>19314</v>
      </c>
      <c r="K17" s="53">
        <f t="shared" si="3"/>
        <v>10.716955317386352</v>
      </c>
      <c r="L17" s="51">
        <v>224292.6</v>
      </c>
      <c r="M17" s="52">
        <v>33055</v>
      </c>
      <c r="N17" s="53">
        <f t="shared" si="4"/>
        <v>6.7854363938889728</v>
      </c>
      <c r="O17" s="52">
        <v>19648</v>
      </c>
      <c r="P17" s="53">
        <f t="shared" si="5"/>
        <v>11.415543566775245</v>
      </c>
      <c r="Q17" s="51">
        <v>242562.57500000001</v>
      </c>
      <c r="R17" s="52">
        <v>40953</v>
      </c>
      <c r="S17" s="53">
        <f t="shared" si="6"/>
        <v>5.9229500891265596</v>
      </c>
      <c r="T17" s="52">
        <v>21030</v>
      </c>
      <c r="U17" s="53">
        <f t="shared" si="7"/>
        <v>11.534121493105088</v>
      </c>
      <c r="V17" s="51">
        <v>252550.57500000001</v>
      </c>
      <c r="W17" s="52">
        <v>40953</v>
      </c>
      <c r="X17" s="53">
        <f t="shared" si="8"/>
        <v>6.1668394256831007</v>
      </c>
      <c r="Y17" s="52">
        <v>21030</v>
      </c>
      <c r="Z17" s="53">
        <f t="shared" si="9"/>
        <v>12.009062054208275</v>
      </c>
      <c r="AA17" s="52">
        <f t="shared" si="10"/>
        <v>6309</v>
      </c>
      <c r="AB17" s="52">
        <f t="shared" si="11"/>
        <v>40.030206847360915</v>
      </c>
      <c r="AMA17" s="37"/>
      <c r="AMB17" s="37"/>
      <c r="AMC17" s="37"/>
      <c r="AMD17" s="37"/>
      <c r="AME17" s="37"/>
      <c r="AMF17" s="37"/>
    </row>
    <row r="18" spans="1:1020">
      <c r="A18" s="50" t="s">
        <v>93</v>
      </c>
      <c r="B18" s="51">
        <v>92093.25</v>
      </c>
      <c r="C18" s="52">
        <v>22425</v>
      </c>
      <c r="D18" s="51">
        <f t="shared" si="0"/>
        <v>4.1067224080267559</v>
      </c>
      <c r="E18" s="52">
        <v>12635</v>
      </c>
      <c r="F18" s="51">
        <f t="shared" si="1"/>
        <v>7.2887415908191535</v>
      </c>
      <c r="G18" s="51">
        <v>89759.65</v>
      </c>
      <c r="H18" s="52">
        <v>23574</v>
      </c>
      <c r="I18" s="53">
        <f t="shared" si="2"/>
        <v>3.807569780266395</v>
      </c>
      <c r="J18" s="52">
        <v>13324</v>
      </c>
      <c r="K18" s="53">
        <f t="shared" si="3"/>
        <v>6.7366894326028213</v>
      </c>
      <c r="L18" s="51">
        <v>91283.975000000006</v>
      </c>
      <c r="M18" s="52">
        <v>24801</v>
      </c>
      <c r="N18" s="53">
        <f t="shared" si="4"/>
        <v>3.6806570299584696</v>
      </c>
      <c r="O18" s="52">
        <v>14041</v>
      </c>
      <c r="P18" s="53">
        <f t="shared" si="5"/>
        <v>6.5012445694751086</v>
      </c>
      <c r="Q18" s="51">
        <v>94316.625</v>
      </c>
      <c r="R18" s="52">
        <v>29039</v>
      </c>
      <c r="S18" s="53">
        <f t="shared" si="6"/>
        <v>3.2479295085918936</v>
      </c>
      <c r="T18" s="52">
        <v>13637</v>
      </c>
      <c r="U18" s="53">
        <f t="shared" si="7"/>
        <v>6.9162297426120114</v>
      </c>
      <c r="V18" s="51">
        <v>94000.95</v>
      </c>
      <c r="W18" s="52">
        <v>29039</v>
      </c>
      <c r="X18" s="53">
        <f t="shared" si="8"/>
        <v>3.2370587830159439</v>
      </c>
      <c r="Y18" s="52">
        <v>13637</v>
      </c>
      <c r="Z18" s="53">
        <f t="shared" si="9"/>
        <v>6.8930813228715992</v>
      </c>
      <c r="AA18" s="52">
        <f t="shared" si="10"/>
        <v>4091.1</v>
      </c>
      <c r="AB18" s="52">
        <f t="shared" si="11"/>
        <v>22.976937742905331</v>
      </c>
      <c r="AMA18" s="37"/>
      <c r="AMB18" s="37"/>
      <c r="AMC18" s="37"/>
      <c r="AMD18" s="37"/>
      <c r="AME18" s="37"/>
      <c r="AMF18" s="37"/>
    </row>
    <row r="19" spans="1:1020">
      <c r="A19" s="55" t="s">
        <v>94</v>
      </c>
      <c r="B19" s="51">
        <v>125434.3</v>
      </c>
      <c r="C19" s="52">
        <v>33167</v>
      </c>
      <c r="D19" s="51">
        <f t="shared" si="0"/>
        <v>3.7819006844152323</v>
      </c>
      <c r="E19" s="52">
        <v>19697</v>
      </c>
      <c r="F19" s="51">
        <f t="shared" si="1"/>
        <v>6.3681931258567293</v>
      </c>
      <c r="G19" s="51">
        <v>133402.25</v>
      </c>
      <c r="H19" s="52">
        <v>33431</v>
      </c>
      <c r="I19" s="53">
        <f t="shared" si="2"/>
        <v>3.9903756992013402</v>
      </c>
      <c r="J19" s="52">
        <v>20022</v>
      </c>
      <c r="K19" s="53">
        <f t="shared" si="3"/>
        <v>6.6627834382179598</v>
      </c>
      <c r="L19" s="51">
        <v>141570.1</v>
      </c>
      <c r="M19" s="52">
        <v>33556</v>
      </c>
      <c r="N19" s="53">
        <f t="shared" si="4"/>
        <v>4.2189206103230426</v>
      </c>
      <c r="O19" s="52">
        <v>20094</v>
      </c>
      <c r="P19" s="53">
        <f t="shared" si="5"/>
        <v>7.0453916592017523</v>
      </c>
      <c r="Q19" s="51">
        <v>143695.77499999999</v>
      </c>
      <c r="R19" s="52">
        <v>39204</v>
      </c>
      <c r="S19" s="53">
        <f t="shared" si="6"/>
        <v>3.6653345321905926</v>
      </c>
      <c r="T19" s="52">
        <v>20697</v>
      </c>
      <c r="U19" s="53">
        <f t="shared" si="7"/>
        <v>6.9428310866309122</v>
      </c>
      <c r="V19" s="51">
        <v>144243.02499999999</v>
      </c>
      <c r="W19" s="52">
        <v>39204</v>
      </c>
      <c r="X19" s="53">
        <f t="shared" si="8"/>
        <v>3.679293566982961</v>
      </c>
      <c r="Y19" s="52">
        <v>20697</v>
      </c>
      <c r="Z19" s="53">
        <f t="shared" si="9"/>
        <v>6.9692721167318936</v>
      </c>
      <c r="AA19" s="52">
        <f t="shared" si="10"/>
        <v>6209.0999999999995</v>
      </c>
      <c r="AB19" s="52">
        <f t="shared" si="11"/>
        <v>23.230907055772981</v>
      </c>
      <c r="AMA19" s="37"/>
      <c r="AMB19" s="37"/>
      <c r="AMC19" s="37"/>
      <c r="AMD19" s="37"/>
      <c r="AME19" s="37"/>
      <c r="AMF19" s="37"/>
    </row>
    <row r="20" spans="1:1020">
      <c r="A20" s="55" t="s">
        <v>95</v>
      </c>
      <c r="B20" s="51">
        <v>173673.35</v>
      </c>
      <c r="C20" s="52">
        <v>34054</v>
      </c>
      <c r="D20" s="51">
        <f t="shared" si="0"/>
        <v>5.0999398014917485</v>
      </c>
      <c r="E20" s="52">
        <v>21058</v>
      </c>
      <c r="F20" s="51">
        <f t="shared" si="1"/>
        <v>8.2473810428340784</v>
      </c>
      <c r="G20" s="51">
        <v>192887.35</v>
      </c>
      <c r="H20" s="52">
        <v>34203</v>
      </c>
      <c r="I20" s="53">
        <f t="shared" si="2"/>
        <v>5.6394863023711368</v>
      </c>
      <c r="J20" s="56">
        <v>21198</v>
      </c>
      <c r="K20" s="53">
        <f t="shared" si="3"/>
        <v>9.0993183319181057</v>
      </c>
      <c r="L20" s="51">
        <v>195634.55</v>
      </c>
      <c r="M20" s="52">
        <v>35049</v>
      </c>
      <c r="N20" s="53">
        <f t="shared" si="4"/>
        <v>5.5817441296470651</v>
      </c>
      <c r="O20" s="56">
        <v>21760</v>
      </c>
      <c r="P20" s="53">
        <f t="shared" si="5"/>
        <v>8.9905583639705871</v>
      </c>
      <c r="Q20" s="51">
        <v>203636.42499999999</v>
      </c>
      <c r="R20" s="56">
        <v>41986</v>
      </c>
      <c r="S20" s="53">
        <f t="shared" si="6"/>
        <v>4.8501030105273184</v>
      </c>
      <c r="T20" s="56">
        <v>22480</v>
      </c>
      <c r="U20" s="53">
        <f t="shared" si="7"/>
        <v>9.0585598309608528</v>
      </c>
      <c r="V20" s="51">
        <v>208702.97500000001</v>
      </c>
      <c r="W20" s="56">
        <v>41986</v>
      </c>
      <c r="X20" s="53">
        <f t="shared" si="8"/>
        <v>4.9707753775067882</v>
      </c>
      <c r="Y20" s="56">
        <v>22480</v>
      </c>
      <c r="Z20" s="53">
        <f t="shared" si="9"/>
        <v>9.2839401690391465</v>
      </c>
      <c r="AA20" s="56">
        <f t="shared" si="10"/>
        <v>6744</v>
      </c>
      <c r="AB20" s="56">
        <f t="shared" si="11"/>
        <v>30.946467230130487</v>
      </c>
      <c r="AMA20" s="37"/>
      <c r="AMB20" s="37"/>
      <c r="AMC20" s="37"/>
      <c r="AMD20" s="37"/>
      <c r="AME20" s="37"/>
      <c r="AMF20" s="37"/>
    </row>
    <row r="21" spans="1:1020">
      <c r="A21" s="55" t="s">
        <v>96</v>
      </c>
      <c r="B21" s="51">
        <v>122385.325</v>
      </c>
      <c r="C21" s="52">
        <v>27599</v>
      </c>
      <c r="D21" s="51">
        <f t="shared" si="0"/>
        <v>4.4344115728830751</v>
      </c>
      <c r="E21" s="52">
        <v>16933</v>
      </c>
      <c r="F21" s="51">
        <f t="shared" si="1"/>
        <v>7.2276220988602136</v>
      </c>
      <c r="G21" s="51">
        <v>96392.1</v>
      </c>
      <c r="H21" s="52">
        <v>28775</v>
      </c>
      <c r="I21" s="53">
        <f t="shared" si="2"/>
        <v>3.3498557775847093</v>
      </c>
      <c r="J21" s="52">
        <v>17801</v>
      </c>
      <c r="K21" s="53">
        <f t="shared" si="3"/>
        <v>5.4149823043649237</v>
      </c>
      <c r="L21" s="51">
        <v>107063.6</v>
      </c>
      <c r="M21" s="52">
        <v>28549</v>
      </c>
      <c r="N21" s="53">
        <f t="shared" si="4"/>
        <v>3.7501698833584367</v>
      </c>
      <c r="O21" s="52">
        <v>17490</v>
      </c>
      <c r="P21" s="53">
        <f t="shared" si="5"/>
        <v>6.1214179531160671</v>
      </c>
      <c r="Q21" s="51">
        <v>114086.425</v>
      </c>
      <c r="R21" s="52">
        <v>34545</v>
      </c>
      <c r="S21" s="53">
        <f t="shared" si="6"/>
        <v>3.3025452308583008</v>
      </c>
      <c r="T21" s="52">
        <v>18661</v>
      </c>
      <c r="U21" s="53">
        <f t="shared" si="7"/>
        <v>6.1136286908525808</v>
      </c>
      <c r="V21" s="51">
        <v>111665.9</v>
      </c>
      <c r="W21" s="52">
        <v>34545</v>
      </c>
      <c r="X21" s="53">
        <f t="shared" si="8"/>
        <v>3.2324764799536836</v>
      </c>
      <c r="Y21" s="52">
        <v>18661</v>
      </c>
      <c r="Z21" s="53">
        <f t="shared" si="9"/>
        <v>5.9839183323508918</v>
      </c>
      <c r="AA21" s="52">
        <f t="shared" si="10"/>
        <v>5598.3</v>
      </c>
      <c r="AB21" s="52">
        <f t="shared" si="11"/>
        <v>19.946394441169637</v>
      </c>
      <c r="AMA21" s="37"/>
      <c r="AMB21" s="37"/>
      <c r="AMC21" s="37"/>
      <c r="AMD21" s="37"/>
      <c r="AME21" s="37"/>
      <c r="AMF21" s="37"/>
    </row>
    <row r="22" spans="1:1020">
      <c r="A22" s="97" t="s">
        <v>105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43"/>
      <c r="AMA22" s="37"/>
      <c r="AMB22" s="37"/>
      <c r="AMC22" s="37"/>
      <c r="AMD22" s="37"/>
      <c r="AME22" s="37"/>
      <c r="AMF22" s="37"/>
    </row>
  </sheetData>
  <mergeCells count="8">
    <mergeCell ref="A22:K22"/>
    <mergeCell ref="A1:AB1"/>
    <mergeCell ref="A2:A3"/>
    <mergeCell ref="B2:F2"/>
    <mergeCell ref="G2:K2"/>
    <mergeCell ref="L2:P2"/>
    <mergeCell ref="Q2:U2"/>
    <mergeCell ref="V2:AB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MJ22"/>
  <sheetViews>
    <sheetView zoomScaleNormal="100" workbookViewId="0">
      <selection activeCell="A22" sqref="A22"/>
    </sheetView>
  </sheetViews>
  <sheetFormatPr baseColWidth="10" defaultColWidth="11.625" defaultRowHeight="14.25"/>
  <cols>
    <col min="1" max="1024" width="11.625" style="3"/>
  </cols>
  <sheetData>
    <row r="1" spans="1:7">
      <c r="A1" s="104" t="s">
        <v>106</v>
      </c>
      <c r="B1" s="104"/>
      <c r="C1" s="104"/>
      <c r="D1" s="104"/>
      <c r="E1" s="104"/>
      <c r="F1" s="104"/>
      <c r="G1" s="104"/>
    </row>
    <row r="2" spans="1:7" ht="22.5" customHeight="1">
      <c r="A2" s="4"/>
      <c r="B2" s="105" t="s">
        <v>99</v>
      </c>
      <c r="C2" s="105"/>
      <c r="D2" s="105" t="s">
        <v>100</v>
      </c>
      <c r="E2" s="105"/>
      <c r="F2" s="105" t="s">
        <v>101</v>
      </c>
      <c r="G2" s="105"/>
    </row>
    <row r="3" spans="1:7" ht="33.75">
      <c r="A3" s="4"/>
      <c r="B3" s="45" t="s">
        <v>102</v>
      </c>
      <c r="C3" s="45" t="s">
        <v>103</v>
      </c>
      <c r="D3" s="45" t="s">
        <v>102</v>
      </c>
      <c r="E3" s="45" t="s">
        <v>103</v>
      </c>
      <c r="F3" s="45" t="s">
        <v>102</v>
      </c>
      <c r="G3" s="45" t="s">
        <v>103</v>
      </c>
    </row>
    <row r="4" spans="1:7">
      <c r="A4" s="46" t="s">
        <v>33</v>
      </c>
      <c r="B4" s="61">
        <v>7.2855824272137166</v>
      </c>
      <c r="C4" s="61">
        <v>14.441036916395223</v>
      </c>
      <c r="D4" s="61">
        <v>10.625923694229137</v>
      </c>
      <c r="E4" s="61">
        <v>21.062057546145493</v>
      </c>
      <c r="F4" s="61">
        <v>6.9771048451151714</v>
      </c>
      <c r="G4" s="61">
        <v>13.829591476655809</v>
      </c>
    </row>
    <row r="5" spans="1:7">
      <c r="A5" s="62" t="s">
        <v>92</v>
      </c>
      <c r="B5" s="59">
        <v>6.1625698971992282</v>
      </c>
      <c r="C5" s="59">
        <v>12.000747741321922</v>
      </c>
      <c r="D5" s="59">
        <v>3.85763008814983</v>
      </c>
      <c r="E5" s="59">
        <v>7.5121980504041845</v>
      </c>
      <c r="F5" s="59">
        <v>5.9229500891265596</v>
      </c>
      <c r="G5" s="59">
        <v>11.534121493105088</v>
      </c>
    </row>
    <row r="6" spans="1:7">
      <c r="A6" s="62" t="s">
        <v>95</v>
      </c>
      <c r="B6" s="59">
        <v>5.0968947982660886</v>
      </c>
      <c r="C6" s="59">
        <v>9.5194939946619215</v>
      </c>
      <c r="D6" s="59">
        <v>3.9377149526032484</v>
      </c>
      <c r="E6" s="59">
        <v>7.3544884341637005</v>
      </c>
      <c r="F6" s="59">
        <v>4.8501030105273184</v>
      </c>
      <c r="G6" s="59">
        <v>9.0585598309608528</v>
      </c>
    </row>
    <row r="7" spans="1:7">
      <c r="A7" s="62" t="s">
        <v>88</v>
      </c>
      <c r="B7" s="59">
        <v>4.9234636207579561</v>
      </c>
      <c r="C7" s="59">
        <v>9.2985660132674948</v>
      </c>
      <c r="D7" s="59">
        <v>7.2984094810511033</v>
      </c>
      <c r="E7" s="59">
        <v>13.783943089430895</v>
      </c>
      <c r="F7" s="59">
        <v>4.7353354020863598</v>
      </c>
      <c r="G7" s="59">
        <v>8.9432627562471954</v>
      </c>
    </row>
    <row r="8" spans="1:7">
      <c r="A8" s="63" t="s">
        <v>81</v>
      </c>
      <c r="B8" s="59">
        <v>4.9148459284882282</v>
      </c>
      <c r="C8" s="59">
        <v>10.123046165030898</v>
      </c>
      <c r="D8" s="59">
        <v>7.6662578094666616</v>
      </c>
      <c r="E8" s="59">
        <v>15.790094511086878</v>
      </c>
      <c r="F8" s="59">
        <v>4.6470138717306124</v>
      </c>
      <c r="G8" s="59">
        <v>9.5713958560523444</v>
      </c>
    </row>
    <row r="9" spans="1:7">
      <c r="A9" s="63" t="s">
        <v>84</v>
      </c>
      <c r="B9" s="59">
        <v>4.8128161960757501</v>
      </c>
      <c r="C9" s="59">
        <v>9.8823699726258152</v>
      </c>
      <c r="D9" s="59">
        <v>5.550501640801258</v>
      </c>
      <c r="E9" s="59">
        <v>11.397092370323577</v>
      </c>
      <c r="F9" s="59">
        <v>4.7625051275039318</v>
      </c>
      <c r="G9" s="59">
        <v>9.779064013476523</v>
      </c>
    </row>
    <row r="10" spans="1:7">
      <c r="A10" s="62" t="s">
        <v>94</v>
      </c>
      <c r="B10" s="59">
        <v>3.9701012651770231</v>
      </c>
      <c r="C10" s="59">
        <v>7.520116441996425</v>
      </c>
      <c r="D10" s="59">
        <v>7.1511338128762372</v>
      </c>
      <c r="E10" s="59">
        <v>13.54558873266657</v>
      </c>
      <c r="F10" s="59">
        <v>3.6653345321905926</v>
      </c>
      <c r="G10" s="59">
        <v>6.9428310866309122</v>
      </c>
    </row>
    <row r="11" spans="1:7">
      <c r="A11" s="63" t="s">
        <v>89</v>
      </c>
      <c r="B11" s="59">
        <v>3.897504318352182</v>
      </c>
      <c r="C11" s="59">
        <v>7.674696765498652</v>
      </c>
      <c r="D11" s="59">
        <v>6.5597081445751719</v>
      </c>
      <c r="E11" s="59">
        <v>12.916924977538185</v>
      </c>
      <c r="F11" s="59">
        <v>3.6173842192745167</v>
      </c>
      <c r="G11" s="59">
        <v>7.1231035810550631</v>
      </c>
    </row>
    <row r="12" spans="1:7">
      <c r="A12" s="63" t="s">
        <v>85</v>
      </c>
      <c r="B12" s="59">
        <v>3.8302237928703673</v>
      </c>
      <c r="C12" s="59">
        <v>7.3459037876225901</v>
      </c>
      <c r="D12" s="59">
        <v>4.1789828665471536</v>
      </c>
      <c r="E12" s="59">
        <v>8.0147813098861462</v>
      </c>
      <c r="F12" s="59">
        <v>3.7876583301495867</v>
      </c>
      <c r="G12" s="59">
        <v>7.2642684026603535</v>
      </c>
    </row>
    <row r="13" spans="1:7">
      <c r="A13" s="63" t="s">
        <v>91</v>
      </c>
      <c r="B13" s="59">
        <v>3.7386123012916048</v>
      </c>
      <c r="C13" s="59">
        <v>7.2446438240779738</v>
      </c>
      <c r="D13" s="59">
        <v>9.9965769374068554</v>
      </c>
      <c r="E13" s="59">
        <v>19.371262258588533</v>
      </c>
      <c r="F13" s="59">
        <v>3.5306080787382017</v>
      </c>
      <c r="G13" s="59">
        <v>6.8415754166415974</v>
      </c>
    </row>
    <row r="14" spans="1:7">
      <c r="A14" s="62" t="s">
        <v>96</v>
      </c>
      <c r="B14" s="59">
        <v>3.4303683601100015</v>
      </c>
      <c r="C14" s="59">
        <v>6.3502532018648514</v>
      </c>
      <c r="D14" s="59">
        <v>4.7858995513098854</v>
      </c>
      <c r="E14" s="59">
        <v>0</v>
      </c>
      <c r="F14" s="59">
        <v>3.3025452308583008</v>
      </c>
      <c r="G14" s="59">
        <v>6.1136286908525808</v>
      </c>
    </row>
    <row r="15" spans="1:7">
      <c r="A15" s="63" t="s">
        <v>93</v>
      </c>
      <c r="B15" s="59">
        <v>3.4293992561727333</v>
      </c>
      <c r="C15" s="59">
        <v>7.3026563760357845</v>
      </c>
      <c r="D15" s="59">
        <v>7.1700308206205445</v>
      </c>
      <c r="E15" s="59">
        <v>15.268059323898218</v>
      </c>
      <c r="F15" s="59">
        <v>3.2479295085918936</v>
      </c>
      <c r="G15" s="59">
        <v>6.9162297426120114</v>
      </c>
    </row>
    <row r="16" spans="1:7">
      <c r="A16" s="4" t="s">
        <v>96</v>
      </c>
      <c r="B16" s="59">
        <v>3.4182067767159001</v>
      </c>
      <c r="C16" s="59">
        <v>5.5254704791865601</v>
      </c>
      <c r="D16" s="59">
        <v>6.5648882085276101</v>
      </c>
      <c r="E16" s="59">
        <v>9.6333010469046201</v>
      </c>
      <c r="F16" s="59">
        <v>3.3025452308583008</v>
      </c>
      <c r="G16" s="59">
        <v>5.4149823043649201</v>
      </c>
    </row>
    <row r="17" spans="1:7">
      <c r="A17" s="50" t="s">
        <v>82</v>
      </c>
      <c r="B17" s="59">
        <v>3.3940015582277367</v>
      </c>
      <c r="C17" s="59">
        <v>6.3895596944705817</v>
      </c>
      <c r="D17" s="59">
        <v>5.5103857348660803</v>
      </c>
      <c r="E17" s="59">
        <v>10.37387225327946</v>
      </c>
      <c r="F17" s="59">
        <v>3.0997758210096142</v>
      </c>
      <c r="G17" s="59">
        <v>5.8356492500138373</v>
      </c>
    </row>
    <row r="18" spans="1:7">
      <c r="A18" s="50" t="s">
        <v>90</v>
      </c>
      <c r="B18" s="59">
        <v>3.2641782903452037</v>
      </c>
      <c r="C18" s="59">
        <v>6.5370162297128589</v>
      </c>
      <c r="D18" s="59">
        <v>4.9924549988311391</v>
      </c>
      <c r="E18" s="59">
        <v>9.9981546504369536</v>
      </c>
      <c r="F18" s="59">
        <v>3.1953206576794204</v>
      </c>
      <c r="G18" s="59">
        <v>6.3991182896379533</v>
      </c>
    </row>
    <row r="19" spans="1:7">
      <c r="A19" s="50" t="s">
        <v>83</v>
      </c>
      <c r="B19" s="59">
        <v>3.2213749460442744</v>
      </c>
      <c r="C19" s="59">
        <v>5.8474409558988132</v>
      </c>
      <c r="D19" s="59">
        <v>4.3900043164580378</v>
      </c>
      <c r="E19" s="59">
        <v>7.9687374076561444</v>
      </c>
      <c r="F19" s="59">
        <v>3.1415335758771659</v>
      </c>
      <c r="G19" s="59">
        <v>5.7025128721737186</v>
      </c>
    </row>
    <row r="20" spans="1:7">
      <c r="A20" s="50" t="s">
        <v>86</v>
      </c>
      <c r="B20" s="59">
        <v>3.1855504443609961</v>
      </c>
      <c r="C20" s="59">
        <v>5.9071229617594145</v>
      </c>
      <c r="D20" s="59">
        <v>4.9454132244335964</v>
      </c>
      <c r="E20" s="59">
        <v>9.1705231242383807</v>
      </c>
      <c r="F20" s="59">
        <v>3.0525996682939041</v>
      </c>
      <c r="G20" s="59">
        <v>5.6605857946962228</v>
      </c>
    </row>
    <row r="21" spans="1:7">
      <c r="A21" s="50" t="s">
        <v>87</v>
      </c>
      <c r="B21" s="59">
        <v>3.1530523456960973</v>
      </c>
      <c r="C21" s="59">
        <v>6.2830627369872456</v>
      </c>
      <c r="D21" s="59">
        <v>4.3778240035981177</v>
      </c>
      <c r="E21" s="59">
        <v>8.7236556359875905</v>
      </c>
      <c r="F21" s="59">
        <v>3.0323770066426792</v>
      </c>
      <c r="G21" s="59">
        <v>6.0425939331265077</v>
      </c>
    </row>
    <row r="22" spans="1:7">
      <c r="A22" s="60" t="s">
        <v>105</v>
      </c>
      <c r="B22"/>
      <c r="C22"/>
      <c r="D22"/>
      <c r="E22"/>
      <c r="F22"/>
      <c r="G22"/>
    </row>
  </sheetData>
  <mergeCells count="4">
    <mergeCell ref="A1:G1"/>
    <mergeCell ref="B2:C2"/>
    <mergeCell ref="D2:E2"/>
    <mergeCell ref="F2:G2"/>
  </mergeCells>
  <pageMargins left="0.7" right="0.7" top="0.75" bottom="0.75" header="0.51180555555555496" footer="0.51180555555555496"/>
  <pageSetup paperSize="9" scale="4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Índex de gràfics i quadres</vt:lpstr>
      <vt:lpstr>QA1</vt:lpstr>
      <vt:lpstr>QA2-GA1GA6</vt:lpstr>
      <vt:lpstr>QA3</vt:lpstr>
      <vt:lpstr>QA4</vt:lpstr>
      <vt:lpstr>QA5</vt:lpstr>
      <vt:lpstr>QA6</vt:lpstr>
      <vt:lpstr>QA7</vt:lpstr>
      <vt:lpstr>QA8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Navines Badal</dc:creator>
  <dc:description/>
  <cp:lastModifiedBy>Maria Lourdes Calero Martínez</cp:lastModifiedBy>
  <cp:revision>28</cp:revision>
  <cp:lastPrinted>2021-09-03T07:52:16Z</cp:lastPrinted>
  <dcterms:created xsi:type="dcterms:W3CDTF">2018-06-26T07:28:58Z</dcterms:created>
  <dcterms:modified xsi:type="dcterms:W3CDTF">2021-11-04T14:00:31Z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